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4"/>
  <workbookPr/>
  <mc:AlternateContent xmlns:mc="http://schemas.openxmlformats.org/markup-compatibility/2006">
    <mc:Choice Requires="x15">
      <x15ac:absPath xmlns:x15ac="http://schemas.microsoft.com/office/spreadsheetml/2010/11/ac" url="D:\Users\SECRETARIA.GENERAL\Desktop\"/>
    </mc:Choice>
  </mc:AlternateContent>
  <xr:revisionPtr revIDLastSave="0" documentId="8_{F5F2D258-391D-4DD8-8E0F-796C6E71B627}" xr6:coauthVersionLast="36" xr6:coauthVersionMax="36" xr10:uidLastSave="{00000000-0000-0000-0000-000000000000}"/>
  <bookViews>
    <workbookView xWindow="0" yWindow="0" windowWidth="20490" windowHeight="6045" firstSheet="1" activeTab="1" xr2:uid="{00000000-000D-0000-FFFF-FFFF00000000}"/>
  </bookViews>
  <sheets>
    <sheet name="Proyectos Internos 2010-2023" sheetId="1" state="hidden" r:id="rId1"/>
    <sheet name="Total Investigadores" sheetId="19" r:id="rId2"/>
  </sheets>
  <definedNames>
    <definedName name="_xlnm._FilterDatabase" localSheetId="0" hidden="1">'Proyectos Internos 2010-2023'!$A$1:$BX$95</definedName>
  </definedNames>
  <calcPr calcId="191029"/>
  <customWorkbookViews>
    <customWorkbookView name="Filtro 4" guid="{00DABAA7-5A1B-47E0-A230-8BA8165CEF18}" maximized="1" windowWidth="0" windowHeight="0" activeSheetId="0"/>
    <customWorkbookView name="Filtro 1" guid="{D50E3B3A-72D4-4BE5-90FD-9922F8479F9B}" maximized="1" windowWidth="0" windowHeight="0" activeSheetId="0"/>
    <customWorkbookView name="Filtro 2" guid="{7ECD0C36-EBA3-44BF-B2F4-9436BAC50901}" maximized="1" windowWidth="0" windowHeight="0" activeSheetId="0"/>
    <customWorkbookView name="Filtro 3" guid="{5B376192-75A0-4562-B014-534CE076A215}" maximized="1" windowWidth="0" windowHeight="0" activeSheetId="0"/>
  </customWorkbookViews>
  <extLst>
    <ext uri="GoogleSheetsCustomDataVersion2">
      <go:sheetsCustomData xmlns:go="http://customooxmlschemas.google.com/" r:id="" roundtripDataChecksum="2zfQc37Rs2uiBlrh5DFZDMmt0KiWZrag3zlXtVHSzjU="/>
    </ext>
  </extLst>
</workbook>
</file>

<file path=xl/calcChain.xml><?xml version="1.0" encoding="utf-8"?>
<calcChain xmlns="http://schemas.openxmlformats.org/spreadsheetml/2006/main">
  <c r="Y71" i="1" l="1"/>
  <c r="AB67" i="1"/>
  <c r="AA67" i="1"/>
  <c r="Y64" i="1"/>
  <c r="Y62" i="1"/>
  <c r="Y61" i="1"/>
  <c r="Y58" i="1"/>
  <c r="Y54" i="1"/>
  <c r="AB54" i="1" s="1"/>
  <c r="Y42" i="1"/>
  <c r="Y40" i="1"/>
  <c r="Y39" i="1"/>
  <c r="AB36" i="1"/>
  <c r="AA36" i="1"/>
  <c r="Z35" i="1"/>
  <c r="AA35" i="1" s="1"/>
  <c r="Y35" i="1"/>
  <c r="AB35" i="1" s="1"/>
  <c r="AA34" i="1"/>
  <c r="Y34" i="1"/>
  <c r="AB34" i="1" s="1"/>
  <c r="Y33" i="1"/>
  <c r="Y28" i="1"/>
  <c r="Y27" i="1"/>
  <c r="Y22" i="1"/>
  <c r="Y21" i="1"/>
  <c r="Y20" i="1"/>
  <c r="AB20" i="1" s="1"/>
  <c r="Y18" i="1"/>
  <c r="Y17" i="1"/>
  <c r="Y16" i="1"/>
  <c r="Y13" i="1"/>
  <c r="Y12" i="1"/>
  <c r="Y11" i="1"/>
  <c r="V8" i="1"/>
  <c r="V72" i="1"/>
  <c r="Y7" i="1"/>
  <c r="AB7" i="1" s="1"/>
  <c r="V7" i="1"/>
  <c r="Y6" i="1"/>
  <c r="V6" i="1"/>
  <c r="Y5" i="1"/>
  <c r="AB5" i="1" s="1"/>
  <c r="V5" i="1"/>
  <c r="V4" i="1"/>
  <c r="V3" i="1"/>
  <c r="Y2" i="1"/>
  <c r="AB2" i="1" s="1"/>
  <c r="V2" i="1"/>
  <c r="AA5" i="1" l="1"/>
  <c r="AA20" i="1"/>
  <c r="AA54" i="1"/>
</calcChain>
</file>

<file path=xl/sharedStrings.xml><?xml version="1.0" encoding="utf-8"?>
<sst xmlns="http://schemas.openxmlformats.org/spreadsheetml/2006/main" count="1481" uniqueCount="796">
  <si>
    <t>FACULTAD</t>
  </si>
  <si>
    <t>CODIGO</t>
  </si>
  <si>
    <t>AÑO EJECUCIÓN</t>
  </si>
  <si>
    <t>NOMBRE DEL PROYECTO</t>
  </si>
  <si>
    <t>TIPO DE VINCULACION</t>
  </si>
  <si>
    <t>INVESTIGADOR PRINCIPAL</t>
  </si>
  <si>
    <t>HORAS DE INVESTIGACION</t>
  </si>
  <si>
    <t>NOMBRE CO- INVESTIGADOR</t>
  </si>
  <si>
    <t>NOMBRE COINVESTIGADOR</t>
  </si>
  <si>
    <t xml:space="preserve"> NOMBRE GRUPO DE INVESTIGACION</t>
  </si>
  <si>
    <t>SEMILLERO DE INVESTIGACION</t>
  </si>
  <si>
    <t>GRUPO INSTITUCIONALIZADO  SI / NO</t>
  </si>
  <si>
    <t>LINEAS DE INVESTIGACION</t>
  </si>
  <si>
    <t>CONVOCATORIA</t>
  </si>
  <si>
    <t>DURACION (MESES)</t>
  </si>
  <si>
    <t>FECHA DE INICIO</t>
  </si>
  <si>
    <t>FECHA FINALIZACION ESPERADA</t>
  </si>
  <si>
    <t>VALOR TOTAL PROYECTO</t>
  </si>
  <si>
    <t>VALOR EN EFECTIVO</t>
  </si>
  <si>
    <t xml:space="preserve"> VALOR ESPECIE</t>
  </si>
  <si>
    <t>PRESUPUESTO SOLICITADO DGI</t>
  </si>
  <si>
    <t>PRESUPUESTO EJECUTADO (LEGALIZADO)</t>
  </si>
  <si>
    <t>PRESUPUESTO PENDIENTE DE LEGALIZAR</t>
  </si>
  <si>
    <t xml:space="preserve">EFECTIVO POR EJECUTAR </t>
  </si>
  <si>
    <t>PRIMER INFORME DE AVANCE</t>
  </si>
  <si>
    <t>SEGUNDO INFORME DE AVANCE</t>
  </si>
  <si>
    <t>TERCER INFORME DE AVANCE</t>
  </si>
  <si>
    <t>FECHA DE ENTREGA INFORME FINAL</t>
  </si>
  <si>
    <t>PRORROGAS</t>
  </si>
  <si>
    <t>FECHA PRORROGA</t>
  </si>
  <si>
    <t>OBSERVACION PRORROGA</t>
  </si>
  <si>
    <t>ESTADO</t>
  </si>
  <si>
    <t xml:space="preserve">FECHA DE ACTA DE FINALIZACION </t>
  </si>
  <si>
    <t>OBSERVACIONES</t>
  </si>
  <si>
    <t>PRODUCTOS ESPERADOS</t>
  </si>
  <si>
    <t>PRODUCTOS ENTREGADOS</t>
  </si>
  <si>
    <t>AUXILIAR DE INVESTIGACION</t>
  </si>
  <si>
    <t>VALOR ASIGNADO</t>
  </si>
  <si>
    <t>ponencia</t>
  </si>
  <si>
    <t xml:space="preserve">documento </t>
  </si>
  <si>
    <t>Conferencia</t>
  </si>
  <si>
    <t>Trabajo de INVESTIGACION postgrado</t>
  </si>
  <si>
    <t>Trabajo de INVESTIGACION PREGRADO</t>
  </si>
  <si>
    <t>articulo publicado</t>
  </si>
  <si>
    <t>ArtIculo sometido</t>
  </si>
  <si>
    <t>software</t>
  </si>
  <si>
    <t>libro / CapItulo de libro</t>
  </si>
  <si>
    <t>Folleto</t>
  </si>
  <si>
    <t>video /documental</t>
  </si>
  <si>
    <t>TITULO DEL PRODUCTO</t>
  </si>
  <si>
    <t>CATEGORIA DE LA REVISTA</t>
  </si>
  <si>
    <t>FCARN</t>
  </si>
  <si>
    <t>OCASIONAL</t>
  </si>
  <si>
    <t/>
  </si>
  <si>
    <t>SI</t>
  </si>
  <si>
    <t>DOS PERIODOS ACADEMICOS</t>
  </si>
  <si>
    <t>PLANTA</t>
  </si>
  <si>
    <t>11</t>
  </si>
  <si>
    <t>CONVOCATORIA GENERAL PARA EL FORTALECIMIENTO DE GRUPOS DE INVESTIGACION 2021</t>
  </si>
  <si>
    <t>FCBI</t>
  </si>
  <si>
    <t>ANDREA MORALES ROZO</t>
  </si>
  <si>
    <t>ECOTONOS</t>
  </si>
  <si>
    <t>FCE</t>
  </si>
  <si>
    <t>TERRITORIO Y AMBIENTE</t>
  </si>
  <si>
    <t>FCHE</t>
  </si>
  <si>
    <t>CONVIVENCIA CIUDADANA</t>
  </si>
  <si>
    <t>ESTUDIANTE PREGRADO</t>
  </si>
  <si>
    <t>SIN HORAS</t>
  </si>
  <si>
    <t>INSTITUTO DE ACUICULTURA DE LA UNIVERSIDAD DE LOS LLANOS - IALL</t>
  </si>
  <si>
    <t>MOTRICIDAD Y DESARROLLO HUMANO</t>
  </si>
  <si>
    <t>6</t>
  </si>
  <si>
    <t xml:space="preserve">ESTUDIANTE DOCTORADO </t>
  </si>
  <si>
    <t>PABLO EMILIO CRUZ CASALLAS</t>
  </si>
  <si>
    <t>VICTOR MAURICIO MEDINA ROBLES</t>
  </si>
  <si>
    <t>CRISTIAN ALEJANDRO BURGOS RADA</t>
  </si>
  <si>
    <t>2</t>
  </si>
  <si>
    <t>JULIETA ESPERANZA OCHOA AMAYA</t>
  </si>
  <si>
    <t>GRIPADS</t>
  </si>
  <si>
    <t>7</t>
  </si>
  <si>
    <t>PEDRO RENE ESLAVA MOCHA</t>
  </si>
  <si>
    <t>ESTUDIANTE MAESTRIA</t>
  </si>
  <si>
    <t>LUIS FELIPE COLLAZOS LASSO</t>
  </si>
  <si>
    <t>CESAR AUGUSTO NAVARRO ORTIZ</t>
  </si>
  <si>
    <t>4</t>
  </si>
  <si>
    <t>DAYRA YISEL GARCIA RAMIREZ</t>
  </si>
  <si>
    <t>SALUD ANIMAL</t>
  </si>
  <si>
    <t>ENFERMEDADES INFECCIOSAS Y ZOONOSIS DE IMPORTANCIA EN LA ORINOQUIA</t>
  </si>
  <si>
    <t>JOSE ARIEL RODRIGUEZ PULIDO</t>
  </si>
  <si>
    <t>AMANDA SILVA PARRA</t>
  </si>
  <si>
    <t>ANGELA MARIA MOGOLLON ORTIZ</t>
  </si>
  <si>
    <t>5</t>
  </si>
  <si>
    <t>FELIPE ANDRES CORREDOR CHAVARRO</t>
  </si>
  <si>
    <t>ANGEL ALFONSO CRUZ ROA</t>
  </si>
  <si>
    <t>GRUPO DE INVESTIGACION EN TECNOLOGIAS ABIERTAS - GITECX</t>
  </si>
  <si>
    <t>JUAN MANUEL TRUJILLO GONZALEZ</t>
  </si>
  <si>
    <t>GRUPO DE INVESTIGACION GESTION AMBIENTAL SOSTENIBLE - GIGAS</t>
  </si>
  <si>
    <t>MACRYPT</t>
  </si>
  <si>
    <t>SARA CRISTINA GUERRERO</t>
  </si>
  <si>
    <t>HORIZONTE MEDIATICO</t>
  </si>
  <si>
    <t>JESUS DANIEL ARIAS HERNANDEZ</t>
  </si>
  <si>
    <t>NELSON OSWALDO BRICEÑO GAMBA</t>
  </si>
  <si>
    <t>NELSON BAQUERO ALVAREZ</t>
  </si>
  <si>
    <t>SISTEMAS DINAMICOS</t>
  </si>
  <si>
    <t>MARTHA LUCIA ORTIZ MORENO</t>
  </si>
  <si>
    <t>PRODUCCION SOSTENIBLE Y GESTION LOCAL</t>
  </si>
  <si>
    <t>ALFONSO ANDRES PORTACIO LAMADRID</t>
  </si>
  <si>
    <t>BIODIVERSIDAD Y GESTION DE RECURSOS NATURALES</t>
  </si>
  <si>
    <t>8</t>
  </si>
  <si>
    <t>ANDRES FERNANDO JIMENEZ LOPEZ</t>
  </si>
  <si>
    <t>ROGER CALDERON MORENO</t>
  </si>
  <si>
    <t>BEATRIZ ROJAS GARCIA</t>
  </si>
  <si>
    <t>MARTHA LUCIA REY</t>
  </si>
  <si>
    <t>JAVIER DIAZ CASTRO</t>
  </si>
  <si>
    <t>JUAN MANUEL OCHOA AMAYA</t>
  </si>
  <si>
    <t>MARIA TERESA CASTELLANOS SANCHEZ</t>
  </si>
  <si>
    <t>FREDY LEONARDO DUBEIBE MARÍN</t>
  </si>
  <si>
    <t>CAVENDISH</t>
  </si>
  <si>
    <t>ALEXANDER SANTOS NIÑO</t>
  </si>
  <si>
    <t>FCS</t>
  </si>
  <si>
    <t>GESI</t>
  </si>
  <si>
    <t>AMALIA PRISCILA PEÑA PITA</t>
  </si>
  <si>
    <t>PATRICIA ELIZABETH LEON SAAVEDRA</t>
  </si>
  <si>
    <t>FAVISA</t>
  </si>
  <si>
    <t>SALUD PUBLICA</t>
  </si>
  <si>
    <t>CUIDADO</t>
  </si>
  <si>
    <t>SANDRA CAROLINA MONTAÑO CONTRERAS</t>
  </si>
  <si>
    <t>CLARA ROCIO GALVIS</t>
  </si>
  <si>
    <t>CUIDADO DE LA SALUD</t>
  </si>
  <si>
    <t>EMILCE SALAMANCA RAMOS</t>
  </si>
  <si>
    <t>C09-F01-006 2021</t>
  </si>
  <si>
    <t>ESTUDIO SOBRE INSPECCION Y DIAGNOSTICO DE LESIONES COMPATIBLES CON TUBERCULOSIS Y POLISEROSITIS EN BUFALOS DE AGUA (BUBALUS BUBALIS) EN LA PLANTA DE BENEFICIO ANIMAL FRIOGAN S.A. EN VILLAVICENCIO - META</t>
  </si>
  <si>
    <t>GSOA- GRUPO DE INVESTIGACION EN SANIDAD DE ORGANISMOS ACUATICOS - AGROFORESTERIA</t>
  </si>
  <si>
    <t>CONVOCATORIA DE FORTALECIMIENTO A GRUPOS DE INVESTIGACION CATEGORIZADOS EN (C Y R) 2021 (CONVOCATORIA 833 DE 2018 MINCIENCIAS)</t>
  </si>
  <si>
    <t>C.I.I 027 07/12/2023</t>
  </si>
  <si>
    <t>07/07/2023
01/11/2024</t>
  </si>
  <si>
    <t>VIGENTE</t>
  </si>
  <si>
    <t>C.I.I. SESION EXTRAORDINARIA 009 DE 31 DE MAYO DE 2022 (ACTA 009 DE 2022) DETERMINA SUSPENDER EL PROYECTO
C.I.I. SESION ORDINARIA 014, REALIZADA EL 22/09/2022 (ACTA 014 DE 2022) DETERMINO DAR CONTINUIDAD A LA SUSPENSION
C.I.I. SESION EXTRAORDINARIA 006 DEL 22/03/2023 DETERMINO AVALAR ACTIVACION CON HORAS 0 DURANTE I PA 2023</t>
  </si>
  <si>
    <t>ARTICULO PUBLICADO EN REVISTA INDEXADA U HOMOLOGADA, CATEGORIA A2; INSTRUCTIVO DE INSPECCION POST-MORTEM EN BUFALOS (BUBALUS BUBALIS). DOCUMENTO TECNICO; PONENCIA EN EVENTO ACADEMICO NACIONAL; TRABAJO GRADO DE PREGRADO APROBADO; TRABAJO DE MAESTRIA APROBADO</t>
  </si>
  <si>
    <t>C07-F02-003 2021</t>
  </si>
  <si>
    <t>SISTEMA TELEMATICO DE APOYO A LA DOCENCIA PARA PRACTICAS DE LABORATORIO EN SALAS DE COMPUTO, BASADO EN CORRELACION DE AGENTES CON AULAS VIRTUALES Y ANONIMIZACION DE DATOS. SIDLAND</t>
  </si>
  <si>
    <t>DIANA FRANCO (43)</t>
  </si>
  <si>
    <t>CONVOCATORIA DE ASIGNACION DE HORAS PARA INVESTIGACION 2021</t>
  </si>
  <si>
    <t xml:space="preserve">SEGUN C.I.I. ACTA NO. 013 DEL 18/08/2022 SE NEGO LA SUSPENSION DEL PROYECTO.
</t>
  </si>
  <si>
    <t>REGISTRO DE SOFTWARE 
COPIA DEL ARTICULO SOMETIDO 
MANUALES TECNICO Y DE USUARIO DEL SISTEMA.
 TRABAJO GRADO DE PREGRADO APROBADO</t>
  </si>
  <si>
    <t>GITEM</t>
  </si>
  <si>
    <t>6 MESES SIN HORAS</t>
  </si>
  <si>
    <t>MARIA CRISTINA OSPINA LADINO</t>
  </si>
  <si>
    <t>CONVOCATORIA DE FORTALECIMIENTO A GRUPOS DE INVESTIGACION CATEGORIZADOS EN B 2020 (CONVOCATORIA 833 DE 2018 MINCIENCIAS)</t>
  </si>
  <si>
    <t>CONVOCATORIA DE FORTALECIMIENTO A GRUPOS DE INVESTIGACION CATEGORIZADOS EN B 2021 (CONVOCATORIA 833 DE 2018 MINCIENCIAS)</t>
  </si>
  <si>
    <t>MAURICIO CASTRO FRANCO</t>
  </si>
  <si>
    <t>C09-F02-002 2019</t>
  </si>
  <si>
    <t>NIVELES DE PLOMO EN POBLACION VINCULADA A ZONAS CON DIFERENTES USO DE SUELO DEL MUNICIPIO DE VILLAVICENCIO, COLOMBIA</t>
  </si>
  <si>
    <t>CLARA ROCIO GALVIS LOPEZ</t>
  </si>
  <si>
    <t>CONVOCATORIA DE FORTALECIMIENTO A GRUPOS DE INVESTIGACION CATEGORIZADOS EN -A- CONVOCATORIA 781 DE 2017 - 2019</t>
  </si>
  <si>
    <t>C.I.I. 015 DEL 14 DE JULIO DE 2023
C.I.I SESION 027-07/12/2023</t>
  </si>
  <si>
    <t>18/12/2023
07/06/2024</t>
  </si>
  <si>
    <t xml:space="preserve">4 MESES SIN HORAS
6 MESES SIN HORAS </t>
  </si>
  <si>
    <t>EN EL C.I.I. NO 06 DE 21 DE ABRIL DE 2022 APROBRO CAMBIO DE INVESTIGADOR PRINCIPAL  JUAN MANUEL TRUJILLO A LA DOCENTE SANDRA CAROLINA MONTAÑO                                        INICIADO A PARTIR DEL II-2022 (19/09/22) RESOLUCION ACADEMICA N° 093 26 DE JULIO DE 2022</t>
  </si>
  <si>
    <t xml:space="preserve">1. UN ARTICULO A2
2. UN ESTUDIANTE EPI
3. UNA PONENCIA
</t>
  </si>
  <si>
    <t>6 MESES</t>
  </si>
  <si>
    <t>JAIRO DAVID CUERO ORTEGA</t>
  </si>
  <si>
    <t>C01-F02-003 2021</t>
  </si>
  <si>
    <t>DESARROLLO DE UN EQUIPO INTELIGENTE PARA LA MEDICION DE CALIDAD DE COMPONENTES OPTICOS GENERADOS EN EL TALLER DE OPTICA DE LA UNIVERSIDAD DE LOS LLANOS.</t>
  </si>
  <si>
    <t>SISTEMAS DINAMICOS - GITECX</t>
  </si>
  <si>
    <t>C.I.I SESION 013 DEL 15/06/2023</t>
  </si>
  <si>
    <t xml:space="preserve">APLAZADO EN LA SESION NO. 001 DEL 10 DE FEBRERO DE 2022 DEL CONSEJO INSTITUCIONAL DE INVESTIGACIONES (ACTA 001DE 2022)                                                                      INICIADO A PARTIR DEL II-2022 (19/09/22) RESOLUCION ACADEMICA N° 093 26 DE JULIO DE 2022 </t>
  </si>
  <si>
    <t>ARTICULO PUBLICADO EN REVISTA INDEXADA U HOMOLOGADA, CATEGORIA C REGISTRO DE SOFTWARE TRABAJO GRADO DE PREGRADO APROBADO PONENCIA EN EVENTO ACADEMICO NACIONAL</t>
  </si>
  <si>
    <t>FRANCISCO ALEJANDRO SÁNCHEZ BARRERA</t>
  </si>
  <si>
    <t>SANDRA LILIANA PARADA GUEVARA</t>
  </si>
  <si>
    <t>C09-F02-007 2021</t>
  </si>
  <si>
    <t>SISTEMA INTELIGENTE DE DETECCION Y MAPEO DE DENSIDAD POBLACIONAL DE INSECTOS-PLAGA EN CULTIVOS AGRICOLAS USANDO TECNICAS DE APRENDIZAJE DE MAQUINA E IOT</t>
  </si>
  <si>
    <t xml:space="preserve">SEBASTIAN PUENTE REYES
RENUNCIO SG ACTA  C.I.I 027 DE 2023 </t>
  </si>
  <si>
    <t>C.I.I. SESION 013 - 15/06/2023</t>
  </si>
  <si>
    <r>
      <rPr>
        <sz val="10"/>
        <color rgb="FF000000"/>
        <rFont val="Arial"/>
      </rPr>
      <t xml:space="preserve">ARTICULO PUBLICADO EN REVISTA INDEXADA U HOMOLOGADA, CATEGORIA C REGISTRO DE SOFTWARE </t>
    </r>
    <r>
      <rPr>
        <strike/>
        <sz val="10"/>
        <color rgb="FF000000"/>
        <rFont val="Arial"/>
      </rPr>
      <t>EPI</t>
    </r>
    <r>
      <rPr>
        <sz val="10"/>
        <color rgb="FF000000"/>
        <rFont val="Arial"/>
      </rPr>
      <t xml:space="preserve"> PONENCIA EN EVENTO ACADEMICO INTERNACIONAL
EN ACTA 006 DEL 22/03/2023 SE AVALO CAMBIO DE PRODUCTO EPI POR PONENCIA EVENTO ACADEMICO INTERNACIONAL</t>
    </r>
  </si>
  <si>
    <t>C09-F02-010 2021</t>
  </si>
  <si>
    <t>ESTRATEGIA PEDAGOGICA COMPUTACIONAL PARA MEJORAR LOS NIVELES DE FORMACION EN EL AREA DE MATEMATICAS DE LOS ESTUDIANTES DE NUEVO INGRESO DE LA FCBI- UNILLANOS.</t>
  </si>
  <si>
    <t>C.I.I.  013 SESION 15/06/2023
C.I.I 027 SESION 07/12/2022</t>
  </si>
  <si>
    <t>18/2/2024
18/08/2024</t>
  </si>
  <si>
    <t>REGISTRO DE SOFTWARE PONENCIA EN EVENTO ACADEMICO NACIONAL PONENCIA EN EVENTO ACADEMICO INTERNACIONAL ARTICULO PUBLICADO EN REVISTA INDEXADA U HOMOLOGADA, CATEGORIA B TRABAJO GRADO DE PREGRADO APROBADO</t>
  </si>
  <si>
    <t>PONENCIA INTERNACIONAL</t>
  </si>
  <si>
    <t>LUZ GLADYS YARIME PEÑA ULLOA</t>
  </si>
  <si>
    <t>ASTRID LEÓN CAMARGO</t>
  </si>
  <si>
    <t>C09-F03-005 2020</t>
  </si>
  <si>
    <t>NICHO ECOLOGICO PARA LA PREDICCION DE LA DISTRIBUCION GEOGRAFICA DE TRIATOMINOS Y TASA DE INFECCION NATURAL CON TRYPANOSOMA SPP, EN EL DEPARTAMENTO DEL META</t>
  </si>
  <si>
    <t>ADOLFO VASQUEZ TRUJILLO</t>
  </si>
  <si>
    <t>ACTA C.I.I. No. 012 DE 2022. C.I.I. 28/07/2022 C.I.I N°027 07/12/2023</t>
  </si>
  <si>
    <t>5/12/2022-07/06/2023</t>
  </si>
  <si>
    <t>3 MESES SIN HORAS-6 MESES SIN HORAS</t>
  </si>
  <si>
    <t>VIGENTE POR PROCESO DE COMPRAS</t>
  </si>
  <si>
    <t>ARTICULO EN B
 PROPUESTA TRABAJO DE MAESTRIA
 TRABAJO DE PREGRADO 
 PONENCIA NACIONAL</t>
  </si>
  <si>
    <t>MARIANO AUGUSTO ALTAMIRA - ASESOR</t>
  </si>
  <si>
    <t>ASESOR</t>
  </si>
  <si>
    <t>LUZ MIRYAM TOBON BORRERO</t>
  </si>
  <si>
    <t>C09-F03-004 2021</t>
  </si>
  <si>
    <t>FACTORES ASOCIADOS A LA PRESENCIA Y ABUNDANCIA Y DINAMICA ESPACIO-TEMPORAL DE AEDES AEGYPTI COMO ESTRATEGIA DE VIGILANCIA ENTOMOLOGICA EN VILLAVICENCIO</t>
  </si>
  <si>
    <t>SANDRA CAROLINA MONTAÑO CONTRERAS                                                         (INVESTIGADOR PPAL- C.I.I. ACTA 005 DE 2022)</t>
  </si>
  <si>
    <t>CUIDADO - FAVISA - CRS-TID</t>
  </si>
  <si>
    <t>C.I.I SESION 27 07/12/2023</t>
  </si>
  <si>
    <t>APLAZADO EN LA SESION NO. 005 DEL 17 DE MARZO DE 2022 DEL CONSEJO INSTITUCIONAL DE INVESTIGACIONES (ACTA 005 DE 2022)
 INICIADO A PARTIR DEL II-2022 (19/09/22) RESOLUCION ACADEMICA N° 093 26 DE JULIO DE 2022
CII. 006 DEL 22/03/2023 ASIGNACION DE HORAS 0 DURANTE I P.A. 2023</t>
  </si>
  <si>
    <t>ARTICULO PUBLICADO B
 UNA CARTILLA: PROTOOLO: METODOLOGIA DE VIGILANCIA DE ENTOMOLOGICA Y VIROLOGICA DE ARBOVIRUS
 UNA CARTILLA: PROTOCOLO: METODOLOGIA PARA EL CONTROL DE AEDES AEGYPTI BASADA EN OVITRAMPAS DISEMINADORAS
 PROPUESTA DE TRABAJO DE MAESTRIA APROBADA
 PONENCIA NACIONAL</t>
  </si>
  <si>
    <t>C01-F02-001 2022</t>
  </si>
  <si>
    <t>APROXIMACION A LA DINAMICA DE MAMIFEROS NO VOLADORES EN UN AREA RURAL DE LA ORINOQUIA COLOMBIANA</t>
  </si>
  <si>
    <t>LILIA MERCEDES LADINO MARTÍNEZ</t>
  </si>
  <si>
    <t>SISTEMAS DINÁMICOS y ECOTONOS</t>
  </si>
  <si>
    <t>CONSERVACIÓN DE LA BIODIVERSIDAD EN LA ORINOQUIA – MATEMÁTICAS, FÍSICA Y ESTADÍSTICA</t>
  </si>
  <si>
    <t xml:space="preserve">CONVOCATORIA GENERAL PARA EL FORTALECIMIENTO DE GRUPOS DE INVESTIGACIÓN 2022
</t>
  </si>
  <si>
    <t>TRES PERIODOS ACADEMICOS CON PRIMER PERIODO 0 HRS.</t>
  </si>
  <si>
    <t>1. UNA PUBLICACIÓN DE MANUSCRITO EN REVISTA INDEXADA CATEGORÍA A2 2. PARTICIPACIÓN EN EVENTOS CIENTÍFICOS</t>
  </si>
  <si>
    <t>C01-F02-002 2022</t>
  </si>
  <si>
    <t>APROXIMACION METAGENOMICA AL MICROBIOMA CLOACAL DE LA MIGRATORIA NEOTROPICAL SETOPHAGA STRIATA EN AREAS NO REPRODUCTIVAS EN EL PIEDEMONTE LLANERO COLOMBIANO</t>
  </si>
  <si>
    <t>CONSERVACIÓN Y USO DE LA BIODIVERSIDAD</t>
  </si>
  <si>
    <t>1. UN ARTÍCULO PUBLICADO EN REVISTA INDEXADA U HOMOLOGADA, CATEGORÍA B 2. UNA PARTICIPACIÓN EN UN EVENTO CIENTÍFICO NACIONAL.  3. UNA ACTIVIDAD DE DIVULGACIÓN PUBLICA DE LA CTEI (NOTA BOLETÍN)</t>
  </si>
  <si>
    <t>C01-F02-003 2022</t>
  </si>
  <si>
    <t>EVALUACION DE LAS PROPIEDADES ESTRUCTURALES Y LUMINISCENTES DEL SISTEMA CERAMICO GD3-XLUXAL5-YFEYO12:CE3+ (X = 0,0 – 1,5; Y = 0,0 – 0,45), POTENCIALMENTE APLICABLE EN LA FABRICACION DE W-LEDS CALIDOS</t>
  </si>
  <si>
    <t>SANTIAGO SANDOVAL GUTIERREZ</t>
  </si>
  <si>
    <t>CHRISTIAN FABIAN VARELA OLIVERA</t>
  </si>
  <si>
    <t>MATEMÁTICAS, FÍSICA Y ESTADÍSTICA</t>
  </si>
  <si>
    <t xml:space="preserve">CONVOCATORIA GENERAL PARA EL FORTALECIMIENTO DE GRUPOS DE INVESTIGACIÓN 2022
</t>
  </si>
  <si>
    <t>1. UN ARTÍCULO DE INVESTIGACIÓN EN REVISTA INDEXADA U HOMOLOGADA EN CATEGORÍA A2 2. UNA PONENCIA EN EVENTO ACADÉMICO INTERNACIONAL</t>
  </si>
  <si>
    <t>KAREN GISELLE RODRIGUEZ CASTRO</t>
  </si>
  <si>
    <t>SUSA</t>
  </si>
  <si>
    <t>CARACTERIZACIÓN DE BIODIVERSIDAD DE LA ORINOQUIA</t>
  </si>
  <si>
    <t>C01-F02-005 2022</t>
  </si>
  <si>
    <t>TAXONOMIA PARA LA EVALUACION DE LOS METODOS DE REMEDIACION EN SUELOS CONTAMINADOS</t>
  </si>
  <si>
    <t>LISSETTE JOHANA HERNÁNDEZ ARRIETA</t>
  </si>
  <si>
    <t>LUIS FERNANDO MACHADO DOMINGUEZ</t>
  </si>
  <si>
    <t>GRUPO DE INVESTIGACIÓN EN TECNOLOGÍAS EMERGENTES - GITEM</t>
  </si>
  <si>
    <t>1. UN ARTÍCULO, EN UNA REVISTA INDEXADA EN CATEGORÍA A2. 2. UNA PONENCIA O POSTER EN EVENTO ACADÉMICO NACIONAL</t>
  </si>
  <si>
    <t>C01-F01-006 2022</t>
  </si>
  <si>
    <t>POTENCIAL DE USOS DEL SUELO Y TIPOS DE LABRANZA EN LAS RESERVAS DEL CARBONO ORGANICO DEL SUELO ASOCIADAS A PROPIEDADES FISICAS Y BIOLOGICAS EN SISTEMAS PRODUCTIVOS DE PIEDEMONTE LLANERO.</t>
  </si>
  <si>
    <t>LUIS ALFONSO GUARIN</t>
  </si>
  <si>
    <t>INNOVACIÓN EN SISTEMAS AGRICOLAS Y FORESTALES – ISAF</t>
  </si>
  <si>
    <t>ALTERNATIVAS DE MANEJO SOSTENIBLE DE LA PRODUCCIÓN EN RECURSOS FITOGENÉTICOS, SUELOS, AGUA, NUTRICIÓN VEGETAL, PROTECCIÓN, POSCOSECHA Y AGROINDUSTRIA</t>
  </si>
  <si>
    <t>1. UN ARTÍCULO DE INVESTIGACIÓN EN REVISTA INDEXADA Y CATEGORIZADA B; 2. UN TRABAJO DE GRADO DE PREGRADO;  3. UNA PONENCIA EN EVENTO ACADÉMICO INTERNACIONAL</t>
  </si>
  <si>
    <t>ENTREGA INF DE PONENCIA EN EVENTO INTERNACIONAL 15/12/2023</t>
  </si>
  <si>
    <t>C01-F01-007 2022</t>
  </si>
  <si>
    <t>EFECTO DE LA TEMPERATURA EN EL DESARROLLO DE LARVAS DE CACHAMA BLANCA, ESPECIE NATIVA DEL ORINOCO COLOMBIANO</t>
  </si>
  <si>
    <t>TATIANA MARÍA MIRA LÓPEZ</t>
  </si>
  <si>
    <t>VÍCTOR MAURICIO MEDINA ROBLES
RENUNCIA SEGUN C.I.I 015 DE 13 DE JULIO DE 2023</t>
  </si>
  <si>
    <t>JUAN ANTONIO RAMÍREZ MERLANO</t>
  </si>
  <si>
    <t>REPRODUCCIÓN Y TOXICOLOGÍA DE ORGANISMOS ACUÁTICOS - GRITOX</t>
  </si>
  <si>
    <t>RECURSOS HIDROBIOLÓGICOS (RA 064 DE 2021)</t>
  </si>
  <si>
    <t>1. UN ARTÍCULO DE INVESTIGACIÓN EN REVISTA INDEXADA Y CATEGORIZADA B; 2. UN TRABAJO DE GRADO DE PREGRADO; 3. UNA PONENCIA EN EVENTO ACADÉMICO NACIONAL</t>
  </si>
  <si>
    <t>C03-F01-001-2022</t>
  </si>
  <si>
    <t>EVALUACIÓN DEL EFECTO DE LA ADICIÓN DE HARINA DE CACAY (CARYODENDRON ORINOCENSE) Y FIBRA DIETARIA DE CÁSCARA Y PULPA DE PAPAYA (CARICA PAPAYA L), A FORMULACIONES DE PAN DE MOLDE A BASE DE HARINA DE ARROZ, SOBRE LAS PROPIEDADES REOLÓGICAS QUÍMICAS, FUNCIONALES Y SENSORIALES DEL PRODUCTO PANIFICADO</t>
  </si>
  <si>
    <t>JHON EDINSON NIETO CALVACHE</t>
  </si>
  <si>
    <t xml:space="preserve">CIENCIA Y TECNOLOGÍA DE BIOMOLÉCULAS DE INTERÉS AGROINDUSTRIAL - CYTBIA </t>
  </si>
  <si>
    <t xml:space="preserve">BIOMOLÉCULAS </t>
  </si>
  <si>
    <t>CONVOCATORIA A CONCURSO PÚBLICO DE MÉRITOS PARA PROVEER TREINTA Y CUATRO (34) PLAZAS DOCENTES DE TIEMPO COMPLETO 2022 (RESOLUCIÓN RECTORAL N° 0727 DE 2022 DEL 23 DE MAYO DE 2022)</t>
  </si>
  <si>
    <t xml:space="preserve">DOS (2) ARTÍCULOS SOMETIDOS EN REVISTA A2 UNA (1) PONENCIA EN EVENTOS 
CIENTÍFICOS UNA (1) CHARLA CON INTEGRANTES DE LA CADENA PRODUCTIVA DE PANIFICADOS, PARA SOCIALIZAR RESULTADOS Y BUSCAR ALIANZAS DE TRABAJO
</t>
  </si>
  <si>
    <t>EN EL INFORME DE AVANCE ENTREGA CERTIFICADO PONENCIA INTERNACIONAL, ACTAS DE REUNION CON ACTORES DE LA CADENA DE CACAY 15/12/2023</t>
  </si>
  <si>
    <t>C03-F01-002-2022</t>
  </si>
  <si>
    <t>EVALUACIÓN DE LA EXPRESIÓN DE VEGF, VEGFR-2, CD34 Y COX-2 EN TUMORES MAMARIOS CANINOS RELACIONADA CON CRITERIOS DE MALIGNIDAD Y ANGIOGÉNESIS</t>
  </si>
  <si>
    <t>LUIS GABRIEL RIVERA CALDERÓN</t>
  </si>
  <si>
    <t xml:space="preserve">GRUPO DE INVESTIGACIÓN EN PRODUCCIÓN Y SALUD ANIMAL (GIPSA) </t>
  </si>
  <si>
    <t xml:space="preserve">SALUD PÚBLICA Y MEDICINA VETERINARIA </t>
  </si>
  <si>
    <t>ENTREGA INFORME DE AVANCE, PENDIENTE CERTIFICACION PONENCIA INTERNACIONAL Y NACIONAL QUE YA FUERON PRESENTADAS 15/12/2023</t>
  </si>
  <si>
    <t xml:space="preserve">UN (1) ARTÍCULO SOMETIDO A UNA REVISTA INDEXADA A1 UN (1) TRABAJO DE GRADO PARA OBTENCIÓN DEL TÍTULO DE MÉDICO VETERINARIO Y ZOOTECNISTA DE LA UNIVERSIDAD DE LOS LLANOS UN (1) TRABAJO DE ESPECIALIDAD PARA OBTENCIÓN DEL TÍTULO DE ANATOMOPATÓLOGO DE LA UNIVERSIDAD NACIONAL DE COLOMBIA UNA (1) PRESENTACIÓN DE UNA PONENCIA INTERNACIONAL SOBRE RESULTADOS DEL PROYECTO DE INVESTIGACIÓN UNA (1) PRESENTACIÓN DE UNA PONENCIA NACIONAL SOBRE RESULTADOS DEL PROYECTO DE INVESTIGACIÓN </t>
  </si>
  <si>
    <t>C03-F01-003 2022</t>
  </si>
  <si>
    <t>CRIOCONSERVACIÓN A LARGO TÉRMINO DE SEMEN DE YAMÚ (BRYCON AMAZONICUS) Y ENSAYOS A ESCALA COMERCIAL</t>
  </si>
  <si>
    <t xml:space="preserve">GRUPO DE INVESTIGACIÓN SOBRE REPRODUCCIÓN Y TOXICOLOGÍA DE ORGANISMOS ACUÁTICOS – GRITOX </t>
  </si>
  <si>
    <t xml:space="preserve">ESPECIES HIDROBIOLÓGICAS DE LA CUENCA DEL ORINOCO (RESOLUCIÓN ACADÉMICA 031 DE 2018) </t>
  </si>
  <si>
    <t xml:space="preserve">UN (01) ARTÍCULO SOMETIDO A REVISTA INDEXADA NACIONAL O INTERNACIONAL HOMOLOGADA (PUBLINDEX) UNA (01) PONENCIA EN EVENTO ACADÉMICO NACIONAL O INTERNACIONAL </t>
  </si>
  <si>
    <t>ENTREGA MEMORIAS, RESUMEN  Y  CERTIFICADO PONENCIA NACIONAL 15/12/2023</t>
  </si>
  <si>
    <t>C03-F01-004-2022</t>
  </si>
  <si>
    <t>BIORREFINERÍA DE RESIDUOS DE COSECHA, POSTCOSECHA E INDUSTRIALIZACIÓN DE LA YUCA (MANIHOT ESCULENTA) PARA SU APROVECHAMIENTO EN LA PRODUCCIÓN DE ENERGÍA Y SUBPRODUCTOS</t>
  </si>
  <si>
    <t>PERIODO DE PRUEBA PLANTA</t>
  </si>
  <si>
    <t>LEONARDO ALEXIS ALONSO GOMEZ</t>
  </si>
  <si>
    <t xml:space="preserve">GRUPO DE INVESTIGACIÓN CIENCIA, TECNOLOGÍA E INNOVACIÓN AGROINDUSTRIAL  -CITIA </t>
  </si>
  <si>
    <t xml:space="preserve">SISTEMAS DE PRODUCCIÓN AGROINDUSTRIAL </t>
  </si>
  <si>
    <t>EN EL INFORME DE AVANCE  ENTREGA ARTICULO EN REVISTA EN B (TECNOLOGICAS)  ENTREGADO EL 15/12/2023</t>
  </si>
  <si>
    <t xml:space="preserve">UN (1) ARTÍCULO DE INVESTIGACIÓN EN REVISTAS INDEXADAS CATEGORÍA A2 UN (1) PRODUCTO DE CIRCULACIÓN DE CONOCIMIENTO ESPECIALIZADO, INTERNACIONAL UNA (1) OPCIÓN DE GRADO PARA AL MENOS UN ESTUDIANTE DE PREGRADO </t>
  </si>
  <si>
    <t>ENTREGA PARTICIPACION PONENCIA INTERNACIONAL 15/12/2023</t>
  </si>
  <si>
    <t>C03-F01-005-2022</t>
  </si>
  <si>
    <t>CARACTERIZACIÓN DEL GÉNERO DALBULUS DELONG 1950 (HEMIPTERA: CICADELLIDAE) EN LA ORINOQUÍA COLOMBIANA</t>
  </si>
  <si>
    <t>FREDY ALEXANDER RODRIGUEZ CRUZ</t>
  </si>
  <si>
    <t>MANEJO INTEGRADO DE PLAGAS - UNAL / INNOVACIÓN EN SISTEMAS AGRICOLAS Y FORESTALES ISAF SEGUN CARTA DEL 12/02/2024</t>
  </si>
  <si>
    <t xml:space="preserve">MANEJO INTEGRADO DE PLAGAS </t>
  </si>
  <si>
    <t>ENTREGO INFORME DE AVANCE EL 15/12/2023 SIN PRODUCTOS</t>
  </si>
  <si>
    <t>UN (1) ARTÍCULO DE INVESTIGACIÓN EN REVISTA INDEXADA UNA (1) PONENCIA EN EVENTO INTERNACIONAL UN (1) TRABAJO DE GRADO DE PREGRADO UNA (1) SOCIALIZACIÓN Y ENTREGA DE CARTILLA CON INFORMACIONES BÁSICAS SOBRE DALBULUS MAIDIS A PEQUEÑOS Y MEDIANOS PRODUCTORES DE LOS MUNICIPIOS DE COLECTA Y ZONA DE INFLUENCIA DE LA UNIVERSIDAD DE LOS LLANOS</t>
  </si>
  <si>
    <t>C03-F01-006-2022</t>
  </si>
  <si>
    <t>EVALUACIÓN DE LA CICATRIZACIÓN USANDO XENOINJERTO DE PIEL DE TILAPIA (OREOCHROMIS NILOTICUS) EN HERIDAS QUIRÚRGICAS DE MASAS CUTÁNEAS EN CANINOS Y FELINOS</t>
  </si>
  <si>
    <t>LUZ NATALIA PEDRAZA CASTILLO</t>
  </si>
  <si>
    <t xml:space="preserve">GRUPO DE INVESTIGACIÓN FARMACOLOGÍA EXPERIMENTAL Y MEDICINA INTERNA- ELÍTE </t>
  </si>
  <si>
    <t xml:space="preserve">SALUD ANIMAL, AGRÍCOLA Y AMBIENTAL / BIOTECNOLOGÍA ANIMAL Y AMBIENTAL </t>
  </si>
  <si>
    <t>ENTREGO INFORME DE AVANCE EL 15/12/2023 PENDIENTE DE CERTIFICACION DE APROBACION DE TRABAJO DE GRADO, CERTIFICACION PONENCIA</t>
  </si>
  <si>
    <t xml:space="preserve">UN (1) ARTÍCULO DE INVESTIGACIÓN ACEPTADO PARA PUBLICACIÓN EN REVISTA INDEXADA U HOMOLOGADA UNA (1) PONENCIA EN EVENTO CIENTÍFICO UN (1) TRABAJO DE GRADO DE PREGRADO 
</t>
  </si>
  <si>
    <t>C03-F01-007-2022</t>
  </si>
  <si>
    <t>EVALUACIÓN DE HARINA DE BIOFLOC, COMO FUENTE DE NITRÓGENO, DURANTE EL INICIO Y ESTABILIZACIÓN DE UN SISTEMA DE BIOFLOC, PARA LARVICULTURA DE CACHAMA BLANCA (PIARACTUS ORINOQUENSIS)</t>
  </si>
  <si>
    <t>GRUPO DE INVESTIGACIÓN INSTITUTO DE ACUICULTURA DE LA UNIVERSIDAD DE LOS LLANOS - IALL</t>
  </si>
  <si>
    <t xml:space="preserve">RECURSOS HIDROBIOLÓGICOS </t>
  </si>
  <si>
    <t>EN EL INFORME DE AVANCE PRESENTO MEMORIAS EN EVENTO NACIONAL PENDIENTE CERTIFICADO DE PARTICIPACION EN EL EVENTO 15/12/2023</t>
  </si>
  <si>
    <t xml:space="preserve">UNA (1) ARTÍCULO PUBLICADO EN REVISTA INDEXADA U HOMOLOGADA UNA (1) PONENCIA EN EVENTO ACADÉMICO NACIONAL </t>
  </si>
  <si>
    <t>C03-F02-008-2022</t>
  </si>
  <si>
    <t>MÉTODO DE ELEMENTOS FINITOS ADAPTATIVO PARA UN MODELO DE ECUACIONES DE MAXWELL EN BAJA FRECUENCIA</t>
  </si>
  <si>
    <t>CHRISTIAN CAMILO GOMEZ MOSQUERA</t>
  </si>
  <si>
    <t>GRUPO DE INVESTIGACION SISTEMAS DINAMICOS</t>
  </si>
  <si>
    <t xml:space="preserve">ANÁLISIS NUMÉRICO DE ECUACIONES DIFERENCIALES PARCIALES, ELECTROMAGNETISMO
COMPUTACIONAL
</t>
  </si>
  <si>
    <t>SG ACTA 026 DE 16 NOV 2023- DETERMINO AVALAR CAMBIO DE PERFIL DE DR RAMIRO MIGUEL GOMEZ</t>
  </si>
  <si>
    <t>UN (1) ARTÍCULO SOMETIDO A REVISTA A1 O A2 UN (1) PROGRAMA ESCRITO EN MATLAB O EN OTRO SOFTWARE AUTORIZADO UNA (1) CREACIÓN DE UN GRUPO DE INVESTIGACIÓN DE ANÁLISIS NUMÉRICO Y/O COMPUTACIÓN CIENTÍFICA VINCULACIÓN DE ESTUDIANTES DE PREGRADO Y/O POSTGRADO, A TRAVÉS DE ALGUNA DE LAS SIGUIENTES OPCIONES: 1) PARTICIPACIÓN EN SEMINARIOS O CURSOS 2) PARTICIPACIÓN EN FUTUROS PROYECTOS 3) PROPUESTAS DE CURSOS ELECTIVOS 4) CODIRECCIÓN DE TRABAJOS DE GRADO O TESIS DE POSTGRADOS</t>
  </si>
  <si>
    <t>C03-F02-009-2022</t>
  </si>
  <si>
    <t>POLINOMIOS ORTOGONALES MATRICIALES DE TIPO SOBOLEV QUE SATISFACEN SISTEMAS DE ECUACIONES DIFERENCIALES</t>
  </si>
  <si>
    <t>EDINSON FUENTES</t>
  </si>
  <si>
    <t xml:space="preserve">TEORÍA DE POLINOMIOS ORTOGONALES Y SUS APLICACIONES </t>
  </si>
  <si>
    <t>ENTREGA INFORME DE AVANCE A LA DGI EL 12/12/2023 PENDIENTE EVALUACION DEL CENTRO</t>
  </si>
  <si>
    <t xml:space="preserve">UN (1) ARTÍCULO DE INVESTIGACIÓN PUBLICADO O APROBADO EN UNA REVISTA INDEXADA EN PUBLINDEX DOS (2) PONENCIAS EN EVENTOS DE MATEMÁTICAS DE CARÁCTER INTERNACIONAL. PARTICIPAR COMO INTEGRANTE ACTIVO DE UN (1) GRUPO DE INVESTIGACIÓN INSTITUCIONALIZADO POR LA DIRECCIÓN GENERAL DE INVESTIGACIÓN DE LA UNIVERSIDAD DE LOS LLANOS, EN EL ÁREA PARA LA QUE CONCURSÓ </t>
  </si>
  <si>
    <t>ARTÍCULO DE INVESTIGACIÓN PUBLICADO EN REVISTA INDEXADA A1
DOS BORRADORES DE ARTICULOS PARA POSIBLE PUBLICACION
PONENCIA EN EVENTOS DE MATEMÁTICAS NACIONAL
 PANTALLAZO VINCULACION A GRUPO DE INVESTIGACIÓN</t>
  </si>
  <si>
    <t>C03-F02-010-2022</t>
  </si>
  <si>
    <t>CONCENTRACIÓN DE METALES PESADOS EN POLVO VIAL A LO LARGO DE UNA CARRETERA NACIONAL DE IMPORTANCIA ECONÓMICA: CASO DE ESTUDIO, RUTA 40 -TRAMO VILLAVICENCIO – PUERTO GAITÁN</t>
  </si>
  <si>
    <t xml:space="preserve">GRUPO DE INVESTIGACIÓN EN GESTIÓN AMBIENTAL SOSTENIBLE -GIGAS </t>
  </si>
  <si>
    <t xml:space="preserve">MONITOREO Y EVALUACIÓN AMBIENTAL </t>
  </si>
  <si>
    <t xml:space="preserve">UN (1) ARTÍCULOS DE INVESTIGACIÓN EN REVISTAS INDEXADAS UN (1) INFORME TÉCNICO FINAL </t>
  </si>
  <si>
    <t>C03-F02-011-2022</t>
  </si>
  <si>
    <t>MODELAMIENTO DE LA PRESENCIA DE AOTUS BRUMBACKI EN VILLAVICENCIO, CUMARAL Y SAN MARTÍN COMO CONTRIBUCIÓN A SU CONSERVACIÓN</t>
  </si>
  <si>
    <t xml:space="preserve">GRUPO DE INVESTIGACIÓN EN SUSTENTABILIDAD AMBIENTAL (SUSA) </t>
  </si>
  <si>
    <t xml:space="preserve">CARACTERIZACIÓN DE BIODIVERSIDAD DE LA ORINOQUIA </t>
  </si>
  <si>
    <t xml:space="preserve">UN (1) ARTÍCULO PUBLICADO EN REVISTA INDEXADA U HOMOLOGADA, CATEGORÍA C UNA (1) PONENCIA EN EVENTO CIENTÍFICO </t>
  </si>
  <si>
    <t>C03-F02-012-2022</t>
  </si>
  <si>
    <t>BLOCKCHAIN Y UN SISTEMA ALMACENAMIENTO DISTRIBUIDO PARA LA PRESERVACIÓN A LARGO PLAZO DE DOCUMENTOS ELECTRÓNICOS EN INSTITUCIONES DE EDUCACIÓN SUPERIOR</t>
  </si>
  <si>
    <t>GRUPO DE INVESTIGACIÓN EN TECNOLOGÍAS ABIERTAS - GITECX</t>
  </si>
  <si>
    <t xml:space="preserve">TELEINFORMÁTICA – DESARROLLO DE SOFTWARE + ROBÓTICA + AUTOMATIZACIÓN </t>
  </si>
  <si>
    <t xml:space="preserve">UN (1) UN ARTÍCULO CIENTÍFICO A REVISTAS INDEXADAS U HOMOLOGADA UN (1) PROTOTIPO DE UN COMPONENTE DE SOFTWARE COMO SERVICIO (SAAS) MANUALES TÉCNICOS Y DE USUARIOS UNA (1) PONENCIA EN EVENTO CIENTÍFICO DOCUMENTOS: • DOCUMENTO GUÍA DE IMPLANTACIÓN DE LA TECNOLOGÍA DE BLOCKCHAIN • DOCUMENTO GUÍA DE IMPLANTACIÓN DE LA TECNOLOGÍA IPFS • DOCUMENTO GUÍA DE PRUEBAS SOBRE LA BLOCKCHAIN SOBRE HYPERLEDGER FABRIC. UN (1) TRABAJO DE GRADO </t>
  </si>
  <si>
    <t>C03-F02-013-2022</t>
  </si>
  <si>
    <t>GENERACIÓN DE BASES CIENTÍFICAS EN INSECTOS POLINIZADORES DE ACROCOMIA ACULEATA (ARECACEAE), COMO APORTE A LA DOMESTICACIÓN, AUMENTO DE PRODUCTIVIDAD Y SOSTENIBILIDAD DE CULTIVOS DE UNA PALMERA OLEAGINOSA DE ALTO IMPACTO EN LA ORINOQUIA COLOMBIANA</t>
  </si>
  <si>
    <t>LUIS ALBERTO NUÑEZ AVELLANEDA</t>
  </si>
  <si>
    <t>INVESTIGADORES INDEPENDIENTES</t>
  </si>
  <si>
    <t>BIODIVERSIDAD</t>
  </si>
  <si>
    <t xml:space="preserve">CINCO (5) MANUSCRITOS SOMETIDOS CARTA DE EDITOR UNA (1) TESIS DE MAESTRÍA TRES (3) TRABAJOS DE GRADO PREGRADO UNA (1) PONENCIA CONGRESO INTERNACIONAL UNA (1) PONENCIA CONGRESO NACIONAL UNA (1) CARTILLA DIVULGATIVA Y CHARLAS DIVULGATIVAS DEL PROYECTO POTENCIALES CULTIVADORES </t>
  </si>
  <si>
    <t>C03-F02-014-2022</t>
  </si>
  <si>
    <t>PANORAMA DE LA TRANSFORMACIÓN DIGITAL EN INSTITUCIONES DE EDUCACIÓN SUPERIOR POR MEDIO DE LA INTEGRACIÓN DE MÉTODOS CIENCIOMÉTRICOS, ANALÍTICA DE DATOS Y TECNOLOGÍAS DE  VISUALIZACIÓN DE DATOS (VISUAL &amp; DATA ANALYTICS)</t>
  </si>
  <si>
    <t>DIANA MARCELA
CARDONA ROMAN</t>
  </si>
  <si>
    <t>GRUPO DE INVESTIGACIÓN EN GESTIÓN Y ORGANIZACIONES - GRIEGO</t>
  </si>
  <si>
    <t>PROSPECTIVA / VIGILANCIA TECNOLÓGICA / INTELIGENCIA COMPETITIVA / CIENCIAS DE LA COMPUTACIÓN Y CIENCIAS DE LA INFORMACIÓN</t>
  </si>
  <si>
    <t>UN (1) MANUSCRITO SOMETIDO A REVISTA INDEXADA U HOMOLOGADA PUBLINDEX MINCIENCIAS UN (1) ESTUDIANTE DE PREGRADO O POSGRADO UNA (1) PONENCIA ORAL O PÓSTER EN EVENTO ACADÉMICO O CIENTÍFICO NACIONAL O INTERNACIONAL UN (1) SOFTWARE DESARROLLADO</t>
  </si>
  <si>
    <t>C03-F02-015-2022</t>
  </si>
  <si>
    <t>ESTIMACIÓN DE LA EMISIÓN Y MODELACIÓN DEL COMPORTAMIENTO AMBIENTAL DE LOS GASES DE EFECTO INVERNADERO EN EL RELLENO SANITARIO “PARQUE ECOLÓGICO RECICLANTE”, VILLAVICENCIO (META)</t>
  </si>
  <si>
    <t>LUISA FERNANDA
RAMIREZ RIOS</t>
  </si>
  <si>
    <t>GRUPO DE INVESTIGACION EN GESTION AMBIENTAL SOSTENIBLE -GIGAS</t>
  </si>
  <si>
    <t>UN (1) ARTICULO DE INVESTIGACION EN REVISTA INDEXADA UNA (1) PONENCIA EN EVENTO INTERNACIONAL UN (1) TRABAJO DE GRADO DE PREGRADO</t>
  </si>
  <si>
    <t>C03-F03-016-2022</t>
  </si>
  <si>
    <t>ADHERENCIA AL TRATAMIENTO Y APOYO SOCIAL DE PACIENTES POST INFARTO AGUDO DE MIOCARDIO DE VILLAVICENCIO; COLOMBIA</t>
  </si>
  <si>
    <t>DORALY MUÑOZ
ACUÑA</t>
  </si>
  <si>
    <t xml:space="preserve">
UN (1) ARTÍCULO DE INVESTIGACIÓN EN REVISTA INDEXADA UNA (1) PONENCIA A NIVEL NACIONAL O INTERNACIONAL UN (1) TRABAJO DE GRADO DE PREGRADO
</t>
  </si>
  <si>
    <t>C03-F03-017-2022</t>
  </si>
  <si>
    <t>PROGRAMA EDUCATIVO COMO TRATAMIENTO CONSERVADOR DEL SÍNDROME DEL TÚNEL DEL CARPO EN POBLACIÓN ADMINISTRATIVA DE LA UNIVERSIDAD DE LOS LLANOS</t>
  </si>
  <si>
    <t>SANDRA EDITH
GONZALEZ VARGAS</t>
  </si>
  <si>
    <t xml:space="preserve">SALUTEM CORPO NOVO </t>
  </si>
  <si>
    <t xml:space="preserve">UN (1) ARTÍCULO CIENTÍFICO EN REVISTA INDEXADAS NIVEL B UNA (1) PONENCIA DE CARÁCTER NACIONAL UN (1) TRABAJO DE GRADO DE PREGRADO </t>
  </si>
  <si>
    <t>C03-F04-018-2022</t>
  </si>
  <si>
    <t>EFECTOS DE UN ENTRENAMIENTO DE FUERZA Y COGNITIVO SOBRE EL PATRÓN DE MARCHA DE MUJERES ADULTAS MAYORES DE 60 AÑOS: PROTOCOLO DE UN ESTUDIO PARA UN ENSAYO CLÍNICO ALEATORIZADO</t>
  </si>
  <si>
    <t>DIEGO ALEJANDRO
ROJAS JAIMES</t>
  </si>
  <si>
    <t>EDULLANOS</t>
  </si>
  <si>
    <t>UN (1) ARTICULO REVISTA INTERNACIONAL CATEGORÍA B UNA (1) PONENCIA NACIONAL UNA (1) PONENCIA INTERNACIONAL DOS (2) TRABAJO DE GRADO DE PREGRADO</t>
  </si>
  <si>
    <t>C03-F04-019-2022</t>
  </si>
  <si>
    <t>LOS PROCESOS DE ETNIZACIÓN NEGRA MEDIADOS POR PROCESOSDE CONSULTA PREVIA EN COLOMBIA</t>
  </si>
  <si>
    <t>ANA CAROLINA
CASTAÑEDA VARGAS</t>
  </si>
  <si>
    <t>ENTREGA DE PRIMER INFORME DE AVANCE A DGI  12/12/2023 PENDIENTE EVALUACION DEL CENTRO</t>
  </si>
  <si>
    <t xml:space="preserve">UN (1) ARTÍCULO EN REVISTA INDEXADA UN (1) LIBRO RESULTADO DE LA INVESTIGACIÓN UNA (1) TESIS DE MAESTRÍA UN (1) TRABAJO DE PREGRADO </t>
  </si>
  <si>
    <t xml:space="preserve">ARTÍCULO EN REVISTA INDEXADA 
LIBRO RESULTADO DE LA INVESTIGACIÓN 
TESIS DE MAESTRÍA 
UN TRABAJO DE PREGRADO </t>
  </si>
  <si>
    <t>C03-F04-020-2022</t>
  </si>
  <si>
    <t>MEMORIAS DE INFANCIA DE ESTUDIANTES DE LA UNIVERSIDAD DE LOS LLANOS. FORMAS DE SER NIÑO Y NIÑA RURAL EN MEDIO DEL CONFLICTO ARMADO EN 3 MUNICIPIOS DE LA ORINOQUÍA</t>
  </si>
  <si>
    <t>MARTHA JANNETH
IBAÑEZ PACHECO</t>
  </si>
  <si>
    <t xml:space="preserve">GRUPO INFANCIAS, EDUCACIÓN Y CONTEXTO </t>
  </si>
  <si>
    <t xml:space="preserve">EDUCACIÓN Y COMUNIDAD </t>
  </si>
  <si>
    <t>ENTREGA DE PRIMER INFORME DE AVANCE A DGI 11/12/2023 PENDIENTE EVALUACION DEL CENTRO</t>
  </si>
  <si>
    <t xml:space="preserve">UN (1) ARTÍCULO SOMETIDO EN REVISTA CATEGORÍA C UN (1) INFORME FINAL DE INVESTIGACIÓN UNA (1) PONENCIA EN EVENTO CIENTÍFICO: INTERNACIONAL UNA (1) PONENCIA EN EVENTO CIENTÍFICO NACIONAL UN (1) TRABAJO DE GRADO DE PREGRADO UN (1) TRABAJO DE GRADO DE MAESTRÍA </t>
  </si>
  <si>
    <t xml:space="preserve">BORRADOR DE ARTÍCULO
PONENCIA INTERNACIONAL 
 PONENCIA NACIONAL 
</t>
  </si>
  <si>
    <t>C03-F05-021-2022</t>
  </si>
  <si>
    <t>ESTRATEGIAS PARA LA ADMINISTRACIÓN DEL RIESGO, CON ENFOQUE DE ASEGURAMIENTO DE LA INFORMACIÓN CONTABLE BAJO NIAS, APLICABLE A LAS PYMES DE VILLAVICENCIO</t>
  </si>
  <si>
    <t>GYDO</t>
  </si>
  <si>
    <t xml:space="preserve">DESARROLLO Y CRECIMIENTO SOCIO ORINOQUENSE - CONTABILIDAD Y EMPRESARIALIDAD </t>
  </si>
  <si>
    <t>14 /12/2023</t>
  </si>
  <si>
    <t>ENTREGA DE PRIMER INFORME DE AVANCE A DGI -PENDIENTE INFORME DEL CENTRO 11/12/2023</t>
  </si>
  <si>
    <t xml:space="preserve">UN (1) ARTÍCULO EN REVISTAS INDEXADAS UNA (1) PONENCIA A NIVEL NACIONAL O WEBINAR DOS (2) TRABAJOS DE GRADO DE PREGRADO </t>
  </si>
  <si>
    <t>C03-F05-022-2022</t>
  </si>
  <si>
    <t>IDENTIFICACIÓN DE CAPACIDADES DE GESTIÓN DE INNOVACIÓN EN TURISMO Y MANUFACTURA EN EL DEPARTAMENTO DEL META</t>
  </si>
  <si>
    <t>DIANA MARIA
DUEÑAS QUINTERO</t>
  </si>
  <si>
    <t>INFORME PRESENTADO A DGI EL DIA 13/12/2023 PENDIENTE EVALUACION DEL CENTRO (NO ANEXA FORMATO FINANCIERO EN EL PRIMER AVANCE)</t>
  </si>
  <si>
    <t>UN (1) ARTÍCULO DE INVESTIGACIÓN SOMETIDO EN REVISTAS INDEXADAS</t>
  </si>
  <si>
    <t>UNA PROPUESTA DE OPCION DE GRADO
DOS BASES DE DATOS EMPRESARIAL
INSTRUMENTOS CAPACIDADES DE INNOVACION
DOCUMENTO ESTADO DEL ARTE
ESCALAS DE MEDICION</t>
  </si>
  <si>
    <t>CONVOCATORIA PARA LA FINANCIACIÓN DE PROYECTOS DE INVESTIGACIÓN DE PREGRADO, MAESTRÍA Y DOCTORADO 2022</t>
  </si>
  <si>
    <t>C04-F02-003-2022</t>
  </si>
  <si>
    <t>EVALUACIÓN ECOSISTÉMICA DEL CULTIVO INTENSIVO DE CACHAMA EN JAULAS FLOTANTES COMO SISTEMA DE PISCICULTURA SOSTENIBLE EN FUENTES NATURALES LÓTICAS DEL GUAINÍA</t>
  </si>
  <si>
    <t>MARTHA INÉS YOSSA PERDOMO</t>
  </si>
  <si>
    <t>GRUPO DE INVESTIGACIÓN SOBRE REPRODUCCIÓN Y TOXICOLOGÍA DE ORGANISMOS ACUÁTICOS – GRITOX</t>
  </si>
  <si>
    <t>GESTIÓN AMBIENTAL, BIODIVERSIDAD Y COMUNIDAD</t>
  </si>
  <si>
    <t>CII 002 DEL 15/02/2024</t>
  </si>
  <si>
    <t>UN (1) ARTÍCULO DE INVESTIGACIÓN EN REVISTAS INDEXADAS</t>
  </si>
  <si>
    <t xml:space="preserve">FCS
</t>
  </si>
  <si>
    <t>C04-F03-005-2022</t>
  </si>
  <si>
    <t xml:space="preserve">EVALUACION DE RIESGO ERGONÓMICO RELACIONADO CON LOS TRASTORNOS MUSCULO ESQUELETICOS  DE ORIGEN LABORAL EN UN GRUPO DE TRABAJADORES DEL SECTOR MOLINERO DE ARROZ  EN EL DEPARTAMENTO DEL  META - COLOMBIA </t>
  </si>
  <si>
    <t>ANA LUCIA DELGADO SOLANO</t>
  </si>
  <si>
    <t>MERY LUZ VALDERRAMA SANABRIA</t>
  </si>
  <si>
    <t>JUAN PABLO ÁLVAREZ NAJAR</t>
  </si>
  <si>
    <t>SALUD PUBLICA- PROMOCION Y PREVENCION</t>
  </si>
  <si>
    <t>UN (1) ARTÍCULO PUBLICADO EN REVISTA INDEXADA UNA (1) PONENCIA EN EVENTO CIENTÍFICO UNA (1) TESIS DE MAESTRÍA EN SEGURIDAD Y SALUD EN EL TRABAJO</t>
  </si>
  <si>
    <t>C04-F01-006-2022</t>
  </si>
  <si>
    <t>OBTENCIÓN DE CELULOSA DE CÁSCARA DE CACAO CON USO POTENCIAL EN LA ELABORACIÓN DE EMPAQUES BIODEGRADABLES</t>
  </si>
  <si>
    <t>MILADY RUIZ NIEVES</t>
  </si>
  <si>
    <r>
      <rPr>
        <strike/>
        <sz val="10"/>
        <color theme="1"/>
        <rFont val="Arial"/>
      </rPr>
      <t xml:space="preserve">LEONARDO ALEXIS ALONSO GÓMEZ
</t>
    </r>
    <r>
      <rPr>
        <sz val="10"/>
        <color theme="1"/>
        <rFont val="Arial"/>
      </rPr>
      <t xml:space="preserve">
SEGUN CII 015 DEL 13/07/2023 QUEDARA ERIKA LEONOR ZAMBRANO</t>
    </r>
  </si>
  <si>
    <t>CIENCIA, TECNOLOGÍA E INNOVACIÓN AGROINDUSTRIAL CITIA</t>
  </si>
  <si>
    <t>SISTEMAS DE PRODUCCIÓN AGROINDUSTRIAL</t>
  </si>
  <si>
    <t>UN (1) ARTÍCULO DE INVESTIGACIÓNEN REVISTA INDEXADA CATEGORÍA A2 
UNA (1)PONENCIA EN EVENTO CIENTÍFICO 
UNA (1) OPCIÓN DE GRADO DE MESTRÍA 
UNA (1) OPCIÓN DE GRADO DE PREGRADO</t>
  </si>
  <si>
    <t>C04-F01-007-2022</t>
  </si>
  <si>
    <t>EVALUACIÓN LA ESTABILIDAD DEL CILANTRO CIMARRÓN (ERYNGIUM FOETIDUM L) MOLIDO BAJO TRES MÉTODOS DE SECADO</t>
  </si>
  <si>
    <t>JEISSON DAVID AGUILAR ORTIZ</t>
  </si>
  <si>
    <t xml:space="preserve"> LUIS GILBERTO LOPEZ MUÑOZ</t>
  </si>
  <si>
    <t>GRUPO DE INVESTIGACIÓN AGROINDUSTRIA Y DESARROLLO GIAD</t>
  </si>
  <si>
    <t>INNOVACIÓN, DESARROLLO TECNOLÓGICO Y COMPETITIVIDAD EN CADENAS Y SISTEMAS DE PRODUCCIÓN AGROINDUSTRIAL</t>
  </si>
  <si>
    <t>UN (1) SOMETIMIENTO ARTICULO REVISTA INDEXADA UNA (1) PONENCIA EVENTO CIENTIFICO NACIONAL O INTERNACIONAL UNA (1) FICHA TÉCNICA DEL PRODUCTO SECO UNA (1) TESIS DE GRADO DE PREGRADO</t>
  </si>
  <si>
    <t>C04-F01-008-2022</t>
  </si>
  <si>
    <t>EVALUACIÓN DEL COLORANTE EXTRAÍDO DE LA FLOR DE JAMAÍCA (HIBISCUS SABDARIFFA) APLICADO A UN PRODUCTO COSMÉTICO TIPO EMULSIÓN</t>
  </si>
  <si>
    <t>QUETZALLI CRISTINA ROJAS CAMELO</t>
  </si>
  <si>
    <t>CARLOS FABIAN RODRIGUEZ VILLA</t>
  </si>
  <si>
    <t>AGROINDUSTRIAS DE LA BIODIVERSIDAD</t>
  </si>
  <si>
    <t>UN (1) SOMETIMIENTO ARTICULO REVISTA INDEXADA UNA (1) PONENCIA EVENTO CIENTIFICO NACIONAL O INTERNACIONAL UNA (1) TESIS DE GRADO DE PREGRADO</t>
  </si>
  <si>
    <t>C04-F01-009-2022</t>
  </si>
  <si>
    <t>EVALUACIÓN DE LA ADICIÓN DE SUSTANCIAS ANTIOXIDANTES EN LA CRIOCONSERVACIÓN DE SEMEN DE CACHAMA BLANCA (PIARACTUS ORINOQUENSIS), COMO ALTERNATIVA DE MEJORA DE LOS PROTOCOLOS DE CRIOCONSERVACIÓN</t>
  </si>
  <si>
    <t>DIANA NATHALIE GUAJE RAMÍREZ</t>
  </si>
  <si>
    <t>VÍCTOR MAURICIO MEDINA ROBLES</t>
  </si>
  <si>
    <t>GRUPO DE INVESTIGACIÓN EN REPRODUCCIÓN Y TOXICOLOGÍA DE ORGANISMOS ACUÁTICOS GRITOX</t>
  </si>
  <si>
    <t xml:space="preserve">ESPECIES HIDROBIOLÓGICAS DE LA CUENCA DEL ORINOCO (RESOLUCIÓN ACADÉMICA 031 DE
2018)
</t>
  </si>
  <si>
    <t xml:space="preserve">UN (01) ARTÍCULO DE RESULTADOS CARTA DE ACEPTACIÓN EN REVISTA INDEXADA NACIONAL O INTERNACIONAL HOMOLOGADA (PUBLINDEX)                                                                                  UN (01) ARTÍCULO DE PUBLICADO EN REVISTA INDEXADA NACIONAL O INTERNACIONAL HOMOLOGADA (PUBLINDEX)                                                           UN (01) INFORME TÉCNICO FINAL                                                                      UNA (01) PONENCIA EN EVENTO ACADÉMICO NACIONAL O INTERNACIONAL DE FORMA VIRTUAL O PRESENCIAL                                                                   UNA (01) SOCIALIZACIÓN DE LOS RESULTADOS CON PISCICULTORES DE LA REGIÓN   </t>
  </si>
  <si>
    <t>C04-F01-010-2022</t>
  </si>
  <si>
    <t>DETECCIÓN DE ANTICUERPOS CONTRA Chlamydia abortus Y FACTORES DE RIESGO EN REBAÑOS OVINOS DEL PIEDEMONTE LLANERO- COLOMBIA</t>
  </si>
  <si>
    <t>JULIAN DAVID SARMIENTO ROZO</t>
  </si>
  <si>
    <t>AGUSTÍN GÓNGORA ORJUELA</t>
  </si>
  <si>
    <t>GRUPO DE INVESTIGACIÓN EN REPRODUCCIÓN Y GENÉTICA ANIMAL (GIRGA)</t>
  </si>
  <si>
    <t xml:space="preserve">UN (1) ARTÍCULO DE INVESTIGACIÓN EN REVISTA INDEXADA CATEGORÍA C                                                                                     UN (1) PROTOCOLO DE TÉCNICA DE ELISA ESTANDARIZADA PARA EL DIAGNÓSTICO DE CHLAMYDIOSIS (DISPONIBLE EN EL LABORATORIO DE GENÉTICA Y REPRODUCCIÓN)                           UNA (1) PONENCIA EN EVENTO NACIONAL                                           UNA (1) TESIS DE MAESTRÍA EN SSSPAT </t>
  </si>
  <si>
    <t>C04-F01-011-2022</t>
  </si>
  <si>
    <t>RESPUESTA PRODUCTIVA, METABÓLICA Y REPRODUCTIVA DE BOVINOS CRIOLLOS BON MESTIZOS EN PASTOREO ROTACIONAL CON Brachiaria decumbens Y SUPLEMENTACIÓN CON Moringa oleifera</t>
  </si>
  <si>
    <t>ESTUDIANTE DOCTORADO</t>
  </si>
  <si>
    <t xml:space="preserve">BIOTECNOLOGÍA ANIMAL </t>
  </si>
  <si>
    <t xml:space="preserve">UN (1) INFORME TÉCNICO FINAL SUPLEMENTOS FORRAJEROS                                                                                      UN (1) INFORME TÉCNICO FINAL DIETA CON SUPLEMENTACIÓN FORRAJERA                                                                     DOS (2) TRABAJOS DE GRADO DE PREGRADO PARA DOS MVZ                                                                                                                           UN (1) ARTÍCULO CIENTÍFICO EN REVISTA INDEXADA CATEGORÍA A                                                                                  UNA (1) PONENCIA EN EVENTO CIENTÍFICO NACIONAL </t>
  </si>
  <si>
    <t>C04-F01-012-2022</t>
  </si>
  <si>
    <t>PRODUCCIÓN INTENSIVA DE CACHAMA BLANCA (Piaractus orinoquensis) EN TECNOLOGÍA BIOFLOC: DIGESTIBILIDAD DE LA HARINA DE BIOFLOC Y GRADO DE INCLUSIÓN EN LA DIETA</t>
  </si>
  <si>
    <t>NATALIA ALVAREZ PERDOMO</t>
  </si>
  <si>
    <t>ESPECIES HIDROBIOLÓGICAS DE LA CUENCA DEL ORINOCO</t>
  </si>
  <si>
    <t xml:space="preserve">SG ACTA  026  DE 2023 SESION ORDINARIA EL 16/11/2023 DETERMINO OTORGAR AVAL INSTITUCIONAL </t>
  </si>
  <si>
    <t>UN (1) ARTÍCULO DE INVESTIGACIÓN CIENTÍFICO CON LOS RESULTADOS DE LA INVESTIGACIÓN UN (1) EVENTO CIENTÍFICO DE ÍNDOLE NACIONAL  UN (1) TRABAJO DE GRADO DE MAESTRÍA</t>
  </si>
  <si>
    <t>C04-F01-013-2022</t>
  </si>
  <si>
    <t>CULTIVO INTENSIVO DE CACHAMA BLANCA (Piaractus orinoquensis) EN SISTEMA BIOFLOC: EFECTOS DE LA INTRODUCCIÓN DE BOCACHICO (Prochilodus mariae) Y PERIFITON</t>
  </si>
  <si>
    <t>JULIAN CAMILO BARRETO MONTENEGRO</t>
  </si>
  <si>
    <t xml:space="preserve">ESPECIES HIDROBIOLÓGICAS DE LA CUENCA DEL ORINOCO 
</t>
  </si>
  <si>
    <t>UN (1) ARTÍCULO DE INVESTIGACIÓN PUBLICADO O ACEPTADO PARA PUBLICACIÓN EN REVISTAS CIENTÍFICAS ESPECIALIZADAS DE CATEGORÍA A1, A2, B Y C  UN (1) EVENTO CIENTÍFICO DE ÍNDOLE NACIONAL UN (1) TRABAJO DE GRADO DE MAESTRÍA</t>
  </si>
  <si>
    <t>C07-F04-001 2022</t>
  </si>
  <si>
    <t>DINAMICA ORBITAL EXO-PLANETARIA EN EL MARCO DE PROBLEMAS DE POCOS CUERPOS</t>
  </si>
  <si>
    <t>CONVOCATORIA DE ASIGNACIÓN DE HORAS PARA INVESTIGACIÓN 2022</t>
  </si>
  <si>
    <t>1. UN ARTICULO EN CATEGORIA A2 
2. UN ARTICULO EN CATEGORIA B 
3. UN PONENCIA EVENTO NACIONAL</t>
  </si>
  <si>
    <t xml:space="preserve"> UN ARTICULO EN CATEGORIA A1 
UN ARTICULO EN CATEGORIA A2
PONENCIA INTERNACIONAL</t>
  </si>
  <si>
    <t>NELLY JOHANNA LOBOA RODRÍGUEZ</t>
  </si>
  <si>
    <t>C07-F02-003 2022</t>
  </si>
  <si>
    <t>TRANSFERENCIA DE CONOCIMIENTO EN MODELADO E IMPLEMENTACION DE PROCESOS DE NEGOCIO Y APLICACIÓN DE ENFOQUE DE TRAZABILIDAD EN SOFTWARE</t>
  </si>
  <si>
    <t>OLGA LUCERO VEGA</t>
  </si>
  <si>
    <t>ÓSCAR AGUDELO VARELA</t>
  </si>
  <si>
    <t>INGENIERÍA DE SOFTWARE</t>
  </si>
  <si>
    <t>1. UN ARTÍCULO PUBLICADO EN REVISTA INDEXADA U HOMOLOGADA, CATEGORÍA B. 2. UN PRODUCTO TECNOLÓGICO CERTIFICADO O VALIDADO. SOFTWARE</t>
  </si>
  <si>
    <t>C07-F02-004 2022</t>
  </si>
  <si>
    <t>CALCULO DE LA GENERACION DE SEGUNDO ARMONICO EN NANOESTRUCTURAS USANDO UNA ECUACION MAESTRA EN LA FORMA DE LINDBLAD</t>
  </si>
  <si>
    <t>ALFONSO PORTACIO LAMADRID</t>
  </si>
  <si>
    <t>LISSETTE JOHANA HERNANDEZ ARRIETA</t>
  </si>
  <si>
    <t>CII. 002 DEL 15/02/2024</t>
  </si>
  <si>
    <t>1. UN ARTÍCULO PUBLICADO EN REVISTA INDEXADA U HOMOLOGADA, CATEGORÍA A2. 2. UNA PONENCIA EN EVENTO ACADÉMICO NACIONAL</t>
  </si>
  <si>
    <t>C07-F03-005 2022</t>
  </si>
  <si>
    <t>PROCESO DE AFRONTAMIENTO Y ADAPTACION DESDE LA TEORIA DE CALISTA ROY FRENTE AL DESAFIO DE LA PANDEMIA POR COVID 19 DURANTE LOS AÑOS 2020-2022 EN LOS DOCENTES DE EDUCACION BASICA-MEDIA DE COLEGIOS PUBLICOS DEL DEPARTAMENTO DEL META</t>
  </si>
  <si>
    <t>PATRICIA ELIZABETH LEÓN SAAVEDRA</t>
  </si>
  <si>
    <t>DORALY MUÑOZ ACUÑA
SG ACTA  C.I.I 015 DE 2023-ACEPTA RENUNCIA AL PROYECTO 07-F03-005 2022</t>
  </si>
  <si>
    <t>FAVISA
 GESI</t>
  </si>
  <si>
    <t>SALUD PÚBLICA</t>
  </si>
  <si>
    <t>1. UN ARTÍCULO EN REVISTA CAT C 2. UNA PONENCIA SOCIALIZACIÓN DE RESULTADOS EN EVENTO ACADÉMICO NACIONAL 3. DOS TRABAJOS DE GRADO</t>
  </si>
  <si>
    <t>C07-F02-006 2022</t>
  </si>
  <si>
    <t>DINAMICA DE SISTEMAS APLICADOS A LA GESTION DE PROYECTOS</t>
  </si>
  <si>
    <t>MATEMÁTICAS Y FÍSICA APLICADA</t>
  </si>
  <si>
    <t>1. UN ARTÍCULO, EN UNA REVISTA INDEXADA EN CATEGORÍA A2
 2. UNA PONENCIA O POSTER EN EVENTO ACADÉMICO NACIONAL.</t>
  </si>
  <si>
    <t>C07-F03-007 2022</t>
  </si>
  <si>
    <t>EVENTOS ADVERSOS DERIVADOS DE LA ADMINISTRACION DE MEDICAMENTOS EN UNIDADES DE CUIDADOS INTENSIVOS ADULTOS EN EL DEPARTAMENTO DEL META</t>
  </si>
  <si>
    <t>MILADYS GALLEGO GRANADA</t>
  </si>
  <si>
    <t>YADDY ALEXANDRA CAGUA ARDILA</t>
  </si>
  <si>
    <t xml:space="preserve"> CII. 002 DEL 15/02/2024</t>
  </si>
  <si>
    <t>DOS PERIODOS ACADEMICOS- SG ACTA 026 DE 16 DE NOV DE 2023  EL CII DETERMINO AVALAR EL CAMBIO DE INSTITUCION DEL HOSPITAL DEPARTAMENTAL A CLINICA PRIMAVERA</t>
  </si>
  <si>
    <t>1. UN ARTÍCULO PUBLICADO EN REVISTA CATEGORIZADA C 2. UNA PONENCIA EN UN EVENTO ACADÉMICO NACIONAL 3. UN TRABAJOS DE GRADO DE PREGRADO APROBADOS</t>
  </si>
  <si>
    <t>C09-F01-001 2022</t>
  </si>
  <si>
    <t>INCIDENCIA DE TOXOCARA SPP. EN ANIMALES DE COMPAÑÍA Y SU POSIBLE IMPACTO EN LA SALUD PÚBLICA DEL MUNICIPIO DE VILLAVICENCIO</t>
  </si>
  <si>
    <t>DUMAR A. JARAMILLO HERNÁNDEZ</t>
  </si>
  <si>
    <t>NATALIA PEDRAZA CASTILLO</t>
  </si>
  <si>
    <t>GINA LORENA GARCÍA MARTÍNEZ</t>
  </si>
  <si>
    <t>CAROLINA GARCÍA CASTAÑEDA</t>
  </si>
  <si>
    <t>FARMACOLOGÍA EXPERIMENTAL Y MEDICINA INTERNA - ÉLITE</t>
  </si>
  <si>
    <t>SALUD ANIMAL, AGRÍCOLA Y AMBIENTAL</t>
  </si>
  <si>
    <t>CONVOCATORIA DE FORTALECIMIENTO A GRUPOS DE INVESTIGACIÓN CATEGORIZADOS EN (A1, A y B) 2022 (CONVOCATORIA 894 DE 2021 MINCIENCIAS)</t>
  </si>
  <si>
    <t>1. UN (1) ARTÍCULO CIENTÍFICO PUBLICADO EN REVISTA INDEXADA U HOMOLOGADA EN CATEGORÍA B. 2. UNA (1) PONENCIA EN EVENTO NACIONAL.  3. UNA (1) PONENCIA EN EVENTO INTERNACIONAL.  4. DOS (2) TRABAJOS DE GRADO DE ESTUDIANTES DE PREGRADO EPI</t>
  </si>
  <si>
    <t>C09-F03-002 2022</t>
  </si>
  <si>
    <t>CONFIGURACION DE LAS FAMILIAS EN CONTEXTOS URBANOS Y RURALES DE VILLAVICENCIO - COLOMBIA</t>
  </si>
  <si>
    <t>CLAUDIA MARÍA PINZÓN GUTIÉRREZ</t>
  </si>
  <si>
    <t>1. UN (1) ARTÍCULO CIENTÍFICO PUBLICADO EN REVISTA INDEXADA U HOMOLOGADA EN CATEGORÍA B. 2. UN (1) ARTÍCULO PUBLICADO EN REVISTA NO INDEXADA. 3. UNA (1) PONENCIA EN EVENTO NACIONAL.   4. UNA (1) PONENCIA EN EVENTO INTERNACIONAL.  5. DOS (2) TRABAJOS DE GRADO DE ESTUDIANTES DE PREGRADO EPI</t>
  </si>
  <si>
    <t>C09-F01-003 2022</t>
  </si>
  <si>
    <t>EFECTO DE LAS CONDICIONES DE CULTIVO SOBRE LA COMPOSICIÓN NUTRICIONAL Y PERFIL DE ÁCIDOS GRASOS EN MICROALGAS NATIVAS</t>
  </si>
  <si>
    <t>JUAN ANTONIO
RAMÍREZ MERLANO</t>
  </si>
  <si>
    <t>GRUPO SOBRE REPRODUCCIÓN Y TOXICOLOGÍA DE ORGANISMOS ACUÁTICOS – GRITOX</t>
  </si>
  <si>
    <t xml:space="preserve">1. UN (1) ARTÍCULO DE INVESTIGACIÓN EN REVISTA INDEXADA Y CATEGORIZADA B                                                    2. UN (1) TRABAJO DE GRADO DE PREGRADO                                                 3. UNA (1) PONENCIA EN EVENTO ACADÉMICO INTERNACIONAL
</t>
  </si>
  <si>
    <t>RECURSOS HIDROBIOLÓGICOS</t>
  </si>
  <si>
    <t>CONVOCATORIA DE FORTALECIMIENTO A GRUPOS DE INVESTIGACIÓN CATEGORIZADOS EN (C) 2022 (CONVOCATORIA 894 DE 2021 MINCIENCIAS)</t>
  </si>
  <si>
    <t>C09-F02-006 2022</t>
  </si>
  <si>
    <t>AGENTES PATOGENOS DE MURCIELAGOS COMUNES EN AMBIENTES ANTROPIZADOS DE LA ORINOQUIA COLOMBIANA</t>
  </si>
  <si>
    <t>ECOTONOS GIRGA</t>
  </si>
  <si>
    <t>CARACTERIZACIÓN DE LA BIODIVERSIDAD EN LA ORINOQUIA
 SALUD Y BIENESTAR ANIMAL</t>
  </si>
  <si>
    <t>CII. 002 DEL 15/02/2024 NIEGAN SUSPENCION DEL PROYECTO</t>
  </si>
  <si>
    <t>1. UN (1) ARTÍCULO PUBLICADO EN REVISTA INDEXADA U HOMOLOGADA, CATEGORÍA A2. 2. UNA (1) PARTICIPACIÓN EN EVENTO CIENTÍFICO NACIONAL</t>
  </si>
  <si>
    <t>C09-F05-007 2022</t>
  </si>
  <si>
    <t>GENTRIFICACION, COMPETITIVIDAD Y POLITICAS PUBLICAS (CAPITULO VILLAVICENCIO)</t>
  </si>
  <si>
    <t>ERNESTO LEONEL CHÁVEZ HERNÁNDEZ</t>
  </si>
  <si>
    <t>CRECIMIENTO Y DESARROLLO SOCIOECONÓMICO ORINOQUENSE</t>
  </si>
  <si>
    <t>1. UN (1) ARTÍCULO PUBLICADO EN REVISTA INDEXADA U HOMOLOGADA EN PUBLINDEX, REVISTA B .  2. DOS (2) TRABAJOS DE GRADO ESTUDIANTES DE PREGRADO PASANTES EN INVESTIGACIÓN.  3. UNA (1) PONENCIA EN EVENTO ACADÉMICO INTERNACIONAL 4. UNA (1) PONENCIA EN EVENTO ACADÉMICO NACIONAL</t>
  </si>
  <si>
    <t>INTEGRACIÓN</t>
  </si>
  <si>
    <t>C09-F02-009 2022</t>
  </si>
  <si>
    <t>ANALISIS DE LA ESTRUCTURA GENETICA MITOCONDRIAL DE LA TORTUGA SABANERA (PODOCNEMIS VOGLI) COMO CONTRIBUCION PARA SU CONSERVACION</t>
  </si>
  <si>
    <t>1. UN ARTÍCULO DE INVESTIGACIÓN EN REVISTA INDEXADA CATEGORÍA C 2. DOS TRABAJO DE GRADO DE PREGRADO EN MODALIDAD EPI 3. UNA PONENCIA EN EVENTO CIENTÍFICO NACIONAL O INTERNACIONAL.</t>
  </si>
  <si>
    <t>C09-F02-010 2022</t>
  </si>
  <si>
    <t>APLICACIÓN INFORMÁTICA MÓVIL COMO APOYO PARA EL PROCESO DE REGISTRO Y CAPACITACIÓN EN LA EVALUACIÓN DE CALIDAD DE CARNE DE PESCADO FRESCO Y REFRIGERADO PARA PEQUEÑOS PRODUCTORES DEL DEPARTAMENTO DEL META</t>
  </si>
  <si>
    <t>MARCO A. GUTIERREZ CARDENAS</t>
  </si>
  <si>
    <t>ELVIS MIGUEL PEREZ RODRIGUEZ</t>
  </si>
  <si>
    <t>GITECX</t>
  </si>
  <si>
    <t>1. UN ARTÍCULO PUBLICADO EN REVISTA INDEXADA U HOMOLOGADA, CATEGORÍA C 2. UN PRODUCTO TECNOLÓGICO CERTIFICADO O VALIDADO (SOFTWARE) 3. UNA PONENCIA EN EVENTO ACADÉMICO INTERNACIONAL.  4. UNA PONENCIA EN EVENTO ACADÉMICO NACIONAL.</t>
  </si>
  <si>
    <t>CALCULO DE LA RESPUESTA OPTICA NO LINEAL DE UNA MOLECULA DE DOS PUNTOS CUANTICOS INMERSOS EN UNA NANOCAVIDAD SEMICONDUCTORA (QDM-CAVITY SYSTEM)</t>
  </si>
  <si>
    <t>C09-F02-012 2022</t>
  </si>
  <si>
    <t>EVALUACION DE LA PRESENCIA DE PRODUCTOS FARMACEUTICOS EN FUENTES HIDRICAS DEL MUNICIPIO DE VILLAVICENCIO (META) Y SU POTENCIAL REMOCION CON MATERIALES CARBONOSOS</t>
  </si>
  <si>
    <t>MARIA HELENA GARCÍA ROSERO</t>
  </si>
  <si>
    <t>QUÍMICA DE LOS RECURSOS NATURALES – QUIMERA</t>
  </si>
  <si>
    <t>MONITOREO Y REMEDIACIÓN AMBIENTAL</t>
  </si>
  <si>
    <t xml:space="preserve">TRES PERIODOS ACADEMICOS CON PRIMER PERIODO 0 HRS. </t>
  </si>
  <si>
    <t>1. DOS ARTÍCULO PUBLICADO EN REVISTA INDEXADA U HOMOLOGADA, CATEGORÍA B</t>
  </si>
  <si>
    <t>C09-F01-013 2022</t>
  </si>
  <si>
    <t>EFECTOS DE LA ADICION DE PROBIOTICO (SACCHAROMYCES CEREVISIAE) SOBRE LAS SUBPOBLACIONES DE CELULAS T ESPLENICAS EN POLLOS DE ENGORDE.</t>
  </si>
  <si>
    <t>GUSTAVO GONZÁLEZ PAYA</t>
  </si>
  <si>
    <t>UN ARTÍCULO EN REVISTA INDEXADA
UNA PONENCIA INTERNACIONAL 
UNA PONENCIAL NACIONAL 
DOS TRABAJOS DE GRADO DE PREGRADO</t>
  </si>
  <si>
    <t>C09-F04-014 2022</t>
  </si>
  <si>
    <t>EFECTOS DE UN ENTRENAMIENTO DE FUERZA Y COGNITIVO SOBRE EL PATRON DE MARCHA DE MUJERES ADULTAS MAYORES DE 60 AÑOS: PROTOCOLO DE UN ESTUDIO PARA UN ENSAYO CLINICO ALEATORIZADO</t>
  </si>
  <si>
    <r>
      <rPr>
        <strike/>
        <sz val="10"/>
        <color theme="1"/>
        <rFont val="Arial"/>
      </rPr>
      <t>DIEGO ALEJANDRO ROJAS JAIMES</t>
    </r>
    <r>
      <rPr>
        <sz val="10"/>
        <color theme="1"/>
        <rFont val="Arial"/>
      </rPr>
      <t xml:space="preserve">                      ALBERTO JOSE MANUEL VELASQUEZ ARJONA</t>
    </r>
  </si>
  <si>
    <t>RUBIEL ANTONIO BARRERA IZQUIERDO</t>
  </si>
  <si>
    <t>1. UN ARTICULO EN CATEGORIA B 2. UNA PONENCIA NACIONAL 3. UNA PONENCIA INTERNACIONAL 4. DOS TRABAJOS DE PREGRADO</t>
  </si>
  <si>
    <t>C09-F04-016 2022</t>
  </si>
  <si>
    <t>NARRATIVA DE INFANCIAS DE MUJERES INDIGENAS DE LAS COMUNIDADES PIAPOCO Y ACHAGUA</t>
  </si>
  <si>
    <r>
      <rPr>
        <sz val="10"/>
        <color theme="1"/>
        <rFont val="Arial"/>
      </rPr>
      <t xml:space="preserve">INGRIT GUTIERREZ VEGA
</t>
    </r>
    <r>
      <rPr>
        <sz val="10"/>
        <color rgb="FFFF0000"/>
        <rFont val="Arial"/>
      </rPr>
      <t>suspendida desde el 1 de agosto y hasta el 30 de septiembre</t>
    </r>
  </si>
  <si>
    <t>MÓNICA DEL PILAR RODRÍGUEZ</t>
  </si>
  <si>
    <t>INFANCIAS, EDUCACIÓN Y CONTEXTO</t>
  </si>
  <si>
    <t xml:space="preserve">La profesora Ingrit estara suspendida desde el 1 de agosto y hasta el 30 de septiembre según Resolución Rectoral 0974 de 2023 </t>
  </si>
  <si>
    <t>UN ARTICULO EN CATEGORIA B  
UNA PONENCIA INTERNACIONAL
UN TRABAJO DE DE GRADO PREGRADO</t>
  </si>
  <si>
    <t>C09-F02-017 2022</t>
  </si>
  <si>
    <t>OBTENCION DE BIOCARBONOS ACTIVOS A PARTIR DE CUESCO DE PALMA Y ESTUDIO DE SU APLICABILIDAD EN LA ADSORCION DEL HERBICIDA 2,4-D EN MATRICES ACUOSAS</t>
  </si>
  <si>
    <t>SANTIAGO SANDOVAL GUTIÉRREZ</t>
  </si>
  <si>
    <t>GESTIÓN Y EDUCACIÓN AMBIENTAL</t>
  </si>
  <si>
    <t>C09-F02-018 2022</t>
  </si>
  <si>
    <t>ACELERACION DE ALGORITMOS MEDIANTE LA INTEGRACION DE SISTEMAS EN CHIP CON FPGA (FPSOC) APLICADO AL CONTROL DE ROBOTS</t>
  </si>
  <si>
    <t>LAUREN GENITH ISAZA DOMÍNGUEZ</t>
  </si>
  <si>
    <t>JOSÉ ALEXANDER CUCAITA GÓMEZ</t>
  </si>
  <si>
    <t>ENERGÍAS Y SISTEMAS ELECTRÓNICOS INDUSTRIALES - EYSI</t>
  </si>
  <si>
    <t>AUTOMATIZACIÓN</t>
  </si>
  <si>
    <t>1. UN ARTÍCULO DE INVESTIGACIÓN EN REVISTA INDEXADA CATEGORÍA B 2. UN SOFTWARE DERIVADO DEL PROYECTO DE INVESTIGACIÓN 3. UNA PONENCIA EN EVENTO ACADÉMICO NACIONAL</t>
  </si>
  <si>
    <t>C09-F01-019 2022</t>
  </si>
  <si>
    <t>LAS BACTERIAS FILAMENTOSAS COMO ALTERNATIVA DE CONTROL DE FITOPATOGENOS DEL SUELO</t>
  </si>
  <si>
    <t>ÁNGELA MARIA MOGOLLÓN ORTIZ</t>
  </si>
  <si>
    <t>GRUPO DE INVESTIGACIÓN EN SISTEMAS AGRÍCOLAS Y FORESTALES ISAF</t>
  </si>
  <si>
    <t>PRODUCCIÓN AGRARIA</t>
  </si>
  <si>
    <t>1. UN TRABAJO DE GRADO PREGRADO SUSTENTADO 2. UN ARTÍCULO PUBLICADO EN REVISTA INDEXADA U HOMOLOGADA, CATEGORÍA B 3. UNA PONENCIA INTERNACIONAL</t>
  </si>
  <si>
    <t>C09-F01-020 2022</t>
  </si>
  <si>
    <t>SISTEMA DE MONITOREO DE RENDIMIENTO PARA CULTIVOS CITRICOS MEDIANTE ANALISIS DE INFORMACION ADQUIRIDA POR SENSORES REMOTOS</t>
  </si>
  <si>
    <t>DAYRA YISEL GARCÍA RAMÍREZ</t>
  </si>
  <si>
    <t>AGRICULTURA DE PRECISIÓN</t>
  </si>
  <si>
    <t>1. UN ARTÍCULO CIENTÍFICO EN REVISTA INDEXADA U HOMOLOGADA, CATEGORÍA C. 2. UN PRODUCTO TECNOLÓGICO CERTIFICADO O VALIDADO (SOFTWARE) 3. UNA PONENCIA NACIONAL 4. UNA PONENCIA INTERNACIONAL 5. UN TRABAJO DE GRADO PREGRADO</t>
  </si>
  <si>
    <t>C09-F03-021 2022</t>
  </si>
  <si>
    <t>FACTORES DE RIESGO BIOMECANICO EN FACTURADORES DE LAS IPS DEL DEPARTAMENTO DEL META DURANTE EL AÑO 2023</t>
  </si>
  <si>
    <t>1. UN ARTÍCULO PUBLICADO EN REVISTA CATEGORIZADA C 2. UNA PONENCIA EN UN EVENTO ACADÉMICO NACIONA 3. UN TRABAJO DE GRADO DE PREGRADO APROBADOS</t>
  </si>
  <si>
    <t>C05-F01-001 2022</t>
  </si>
  <si>
    <t>IDENTIFICACION DE PLANTAS COMO ALTERNATIVA TERAPEUTICA PARA EL CONTROL DE GARRAPATAS EN BOVINOS DEL DEPARTAMENTO DEL META</t>
  </si>
  <si>
    <t>DUMAR ALEXANDER JARAMILLLO HERNÁNADEZ</t>
  </si>
  <si>
    <t>ADOLFO VÁSQUEZ TRUJILLO</t>
  </si>
  <si>
    <t>JORGE IVAN SIERRA ACEVEDO</t>
  </si>
  <si>
    <t>LIDA CAROLINA LESMES RODRÍGUEZ</t>
  </si>
  <si>
    <t>FARMACOLOGÍA EXPERIMENTAL Y MEDICINA INTERNA – ÉLITE</t>
  </si>
  <si>
    <t xml:space="preserve">CONVOCATORIA PARA LA PRODUCTIVIDAD, COMPETITIVIDAD Y DESARROLLO SOCIAL EN EL DEPARTAMENTO DEL META 2023
</t>
  </si>
  <si>
    <t>CUATRO PERIODOS ACADEMICOS CON PRIMER PERIODO 0 HRS.</t>
  </si>
  <si>
    <t>ARTÍCULO CIENTÍFICO PUBLICADO EN REVISTA INDEXADA U HOMOLOGADA EN CATEGORÍA A1 (10)  SOLICITUD DE PATENTE ANTE LA SUPERINTENDENCIA DE INDUSTRIA Y COMERCIO (6) PONENCIA EN EVENTO NACIONAL (2) PONENCIA EN EVENTO INTERNACIONAL (3)  2 TRABAJOS DE GRADO DE PREGRADO ACEPTADOS (6)</t>
  </si>
  <si>
    <t>C05-F05-002 2022</t>
  </si>
  <si>
    <t>MODELO DE ESTRATEGIAS PARA LA TRANSFORMACION DE PRODUCTOS AGROPECUARIOS CON CALIDAD E INOCUIDAD, SOPORTADOS DESDE LA ASOCIATIVIDAD Y ANCESTRALIDAD DE LOS TERRITORIOS PARA EL DEPARTAMENTO DEL META</t>
  </si>
  <si>
    <t>ARTÍCULO PUBLICADO EN REVISTA CIENTÍFICA EN CATEGORÍA B (5)    SIGNO DISTINTIVO. CREACIÓN DE LA MARCA DE LA ENTIDAD PARTICIPANTE CON SU CORRESPONDIENTE LOGO (15) DESARROLLO WEB CON INFORMACIÓN DE LA ENTIDAD PARTICIPANTE Y OFERTA DE SUS PRODUCTOS (6) PONENCIA EN EVENTO ACADÉMICO INTERNACIONAL (3) PONENCIA EN EVENTO ACADÉMICO NACIONAL (2)</t>
  </si>
  <si>
    <t>KAREN GISELLE RODRÍGUEZ CASTRO</t>
  </si>
  <si>
    <t>0</t>
  </si>
  <si>
    <t>C04-F01-014-2022</t>
  </si>
  <si>
    <t>INCLUSIÓN DE ARTHROSPIRA MAXIMA EN LA DIETA DE CACHAMA BLANCA (PIARACTUS ORINOQUENSIS) COMO SUPLEMENTO PROTEICO ALTERNATIVO EN SU PRODUCCIÓN</t>
  </si>
  <si>
    <t xml:space="preserve">UN (01) ARTÍCULO DE INVESTIGACIÓN EN REVISTA INDEXADA NACIONAL O INTERNACIONAL HOMOLOGADA CATEGORÍA B
UN (01) ARTÍCULO DE REVISIÓN SOMETIDO EN REVISTA ORINOQUÍA                                                                        UNA (01) PONENCIA EN EVENTO ACADÉMICO NACIONAL O INTERNACIONAL DE FORMA VIRTUAL O PRESENCIAL  
UN (1) TRABAJO DE GRADO DE MAESTRÍA 
UNA (01) SOCIALIZACIÓN PARA PRODUCTORES DEL DEPARTAMENTO DEL META DE LOS RESULTADOS QUE DEMUESTREN LAS CARACTERÍSTICAS DE LAS DIETAS SUPLEMENTADAS CON ESPIRULINA    
</t>
  </si>
  <si>
    <t>C04-F01-015-2022</t>
  </si>
  <si>
    <t>SENTIDOS Y SIGNIFICADOS DE LAS PRÁCTICAS CORPORALES DE LOS CUERPOS FESTIVO, MÍSTICO Y EN LA CUIDAD</t>
  </si>
  <si>
    <t>JUAN DAVID CASTAÑO SÁNCHEZ</t>
  </si>
  <si>
    <t xml:space="preserve">CLAUDIA MARITZA GUZMÁN ARIZA </t>
  </si>
  <si>
    <t xml:space="preserve">HÉCTOR ROLANDO CHAPARRO HURTADO                                                                       </t>
  </si>
  <si>
    <t xml:space="preserve">JUEGO, CUERPO Y MOTRICIDAD    </t>
  </si>
  <si>
    <t>CUERPO, FORMACION Y CULTURA</t>
  </si>
  <si>
    <t xml:space="preserve">UN (1) ARTICULO SOMETIDO EN REVISTA INDEXADA PUBLINDEX   </t>
  </si>
  <si>
    <t>C05-F04-001-2023</t>
  </si>
  <si>
    <t>INICIATIVAS DE CONSTRUCCIÓN DE PAZ AMBIENTAL Y CUIDADO DEL TERRITORIO DESDE UNA PERSPECTIVA ECO-FEMINISTA PARA LAS MEMORIAS Y LA RECONCILIACIÓN EN MUJERES DE TERRITORIOS DE POSCONFLICTO EN EL DEPARTAMENTO DEL META</t>
  </si>
  <si>
    <t>YOHANA MARÍA VELASCO SANTAMARÍA</t>
  </si>
  <si>
    <t>HÉCTOR ROLANDO CHAPARRO HURTADO                                      ARMANDO ACUÑA PINEDA</t>
  </si>
  <si>
    <t>4                                                                         4</t>
  </si>
  <si>
    <r>
      <rPr>
        <sz val="10"/>
        <color rgb="FFFF0000"/>
        <rFont val="Arial"/>
      </rPr>
      <t xml:space="preserve">EDGAR OSWALDO PINEDA MARTINEZ </t>
    </r>
    <r>
      <rPr>
        <sz val="10"/>
        <color rgb="FF000000"/>
        <rFont val="Arial"/>
      </rPr>
      <t xml:space="preserve">                                          ELKIN ORLANDO GONZÁLEZ ULLOA</t>
    </r>
  </si>
  <si>
    <t>4                                                                    4</t>
  </si>
  <si>
    <t xml:space="preserve">JUEGO, CUERPO Y MOTRICIDAD -                                            GRUPO DE INVESTIGACIÓN EN BIOTECNOLOGÍA Y TOXICOLOGÍA ACUÁTICA Y AMBIENTAL BioTox </t>
  </si>
  <si>
    <t xml:space="preserve">CUERPO, FORMACIÓN Y CULTURA Y SALUD ANIMAL, AGRÍCOLA Y AMBIENTAL </t>
  </si>
  <si>
    <t>CONVOCATORIA PARA EL DESARROLLO SOCIAL EN EL MARCO DE LOS PROCESOS DE PAZ EN EL DEPARTAMENTO DEL META 2023</t>
  </si>
  <si>
    <t>EDGAR OSWALDO PINEDA MARTINEZ, ESTE DOCENTE NO FUE VINCULADO EN EL 20224-1</t>
  </si>
  <si>
    <t>DOS (2) ARTÍCULOS PUBLICADOS EN REVISTA INDEXADA U HOMOLOGADA, CATEGORÍA B                                                                                                       DOS (2) PONENCIAS EN EVENTO NACIONAL                                                                                                     UN (1) TRABAJOS DE GRADO DE PREGRADO ACEPTADOS</t>
  </si>
  <si>
    <t>C10-F02-001-2024</t>
  </si>
  <si>
    <t>DINÁMICA TEMPORAL DE LA ACTIVIDAD DE DOS ESPECIES HERMANAS DE MURCIÉLAGOS INSECTÍVOROS EN EL PIEDEMONTE LLANERO COLOMBIANO</t>
  </si>
  <si>
    <t xml:space="preserve">LILIA MERCEDES LADINO MARTÍNEZ </t>
  </si>
  <si>
    <t xml:space="preserve">CÉSAR AUGUSTO DÍAZ CELIS </t>
  </si>
  <si>
    <t>ECOTONOS -                           SISTEMAS DINÁMICOS - GRUPO DE INVESTIGACIÓN EN TECNOLOGÍAS ABIERTAS GITECX</t>
  </si>
  <si>
    <t>CARACTERIZACIÓN DE LA BIODIVERSIDAD EN LA ORINOQUIA -                                MATEMÁTICAS, FÍSICA Y ESTADÍSTICA -                         INGENIERÍA CIENCIAS DE LA COMPUTACIÓN</t>
  </si>
  <si>
    <r>
      <rPr>
        <sz val="10"/>
        <color rgb="FF000000"/>
        <rFont val="Arial"/>
      </rPr>
      <t xml:space="preserve">CONVOCATORIA PARA EL FORTALECIMIENTO DE LAS CAPACIDADES CIENTÍFICAS, TECNOLÓGICAS Y DE INNOVACIÓN ARTICULADAS CON LA AGENDA INSTITUCIONAL DE INVESTIGACIONES: </t>
    </r>
    <r>
      <rPr>
        <b/>
        <sz val="10"/>
        <color rgb="FF000000"/>
        <rFont val="Arial"/>
      </rPr>
      <t>ÁREA DE CIENCIAS EXACTAS Y NATURALES 2024</t>
    </r>
  </si>
  <si>
    <t>UN (01) CONJUNTO DE DATOS DE SONIDO DE DOS ESPECIES DE MURCIÉLAGOS DEL GÉNERO SACCOPTERYX                                                           UN (01) ARTÍCULO DE PUBLICADO EN REVISTA INDEXADA Y/O HOMOLOGADA CATEGORÍA B                                                                                      UN (1) REGISTRO DE SOFTWARE                                                   DOS (2) PONENCIAS EN EVENTO CIENTÍFICO NACIONAL O INTERNACIONAL                                                                                UN (1) PROPUESTA DE TRABAJO DE MESTRIA APROBADO                                                                                                     UN (1) TRABAJO DE GRADO DE PREGRADO</t>
  </si>
  <si>
    <t>C10-F01-002-2024</t>
  </si>
  <si>
    <t xml:space="preserve">INCLUSIÓN DE PÉPTIDOS ANTIMICROBIANOS A PARTIR DE SPIRULINA ARTHROSPIRA MAXIMA (CYANOPHYCEAE) EN LA ALIMENTACIÓN DE PEZ CEBRA DANIO RERIO COMO SUPLEMENTO EN LA MEJORA DE LA RESPUESTA INMUNE  </t>
  </si>
  <si>
    <t xml:space="preserve">JUAN ANTONIO RAMIREZ MERLANO   </t>
  </si>
  <si>
    <t xml:space="preserve">KAREN GISELLE RODRÍGUEZ CASTRO                </t>
  </si>
  <si>
    <t xml:space="preserve">TATIANA MARÍA MIRA LÓPEZ         </t>
  </si>
  <si>
    <t xml:space="preserve">       PABLO EMILIO CRUZ CASALLAS</t>
  </si>
  <si>
    <t>GRUPO DE INVESTIGACIÓN SOBRE REPRODUCCIÓN Y TOXICOLOGÍA DE ORGANISMOS ACUÁTICOS GRITOX  - CARACTERIZACIÓN DE BIODIVERSIDAD DE LA ORINOQUIA SUSA</t>
  </si>
  <si>
    <t xml:space="preserve">RECURSOS HIDROBIOLÓGICOS    </t>
  </si>
  <si>
    <r>
      <rPr>
        <sz val="10"/>
        <color rgb="FF000000"/>
        <rFont val="Arial"/>
      </rPr>
      <t xml:space="preserve">CONVOCATORIA PARA EL FORTALECIMIENTO DE LAS CAPACIDADES CIENTÍFICAS, TECNOLÓGICAS Y DE INNOVACIÓN ARTICULADAS CON LA AGENDA INSTITUCIONAL DE INVESTIGACIONES:
</t>
    </r>
    <r>
      <rPr>
        <b/>
        <sz val="10"/>
        <color rgb="FF000000"/>
        <rFont val="Arial"/>
      </rPr>
      <t xml:space="preserve"> ÁREA DE INVESTIGACIÓN EN CIENCIAS AGRARIAS, DESARROLLO RURAL Y AGROINDUSTRIAL
2024
</t>
    </r>
  </si>
  <si>
    <t xml:space="preserve">UN (01) ARTÍCULO DE INVESTIGACIÓN PUBLICADO EN REVISTA INDEXADA NACIONAL O INTERNACIONAL HOMOLOGADA CATEGORÍA A1                                                    UN (01) ARTÍCULO DE REVISIÓN PUBLICADO EN REVISTA INDEXADA NACIONAL O INTERNACIONAL HOMOLOGADA CATEGORÍA B                                                                                      DOS (2) PONENCIAS EN EVENTO CIENTÍFICO NACIONAL O INTERNACIONAL                                                                                     UN (1) PROPUESTA DE TRABAJO DE DOCTORADO APROBADO       </t>
  </si>
  <si>
    <t>C10-F01-003-2024</t>
  </si>
  <si>
    <t>EVALUACIÓN GENÓMICA Y FENOTÍPICA DE PROGENIES DE CACHAMA BLANCA (PIARACTUS ORINOQUENSIS) OBTENIDOS CON SEMEN CRIOCONSERVADO Y FRESCO EN CONDICIONES DE CULTIVO COMERCIAL</t>
  </si>
  <si>
    <t xml:space="preserve">PABLO EMILIO CRUZ CASALLAS  </t>
  </si>
  <si>
    <t xml:space="preserve">TATIANA MARÍA MIRA LÓPEZ </t>
  </si>
  <si>
    <t>ESPECIES HIDROBIOLÓGICAS DE LA CUENCA DEL ORINOCO - GRUPO DE INVESTIGACIÓN EN SUSTENTABILIDAD AMBIENTAL</t>
  </si>
  <si>
    <r>
      <rPr>
        <sz val="10"/>
        <color rgb="FF000000"/>
        <rFont val="Arial"/>
      </rPr>
      <t xml:space="preserve">CONVOCATORIA PARA EL FORTALECIMIENTO DE LAS CAPACIDADES CIENTÍFICAS, TECNOLÓGICAS Y DE INNOVACIÓN ARTICULADAS CON LA AGENDA INSTITUCIONAL DE INVESTIGACIONES: 
</t>
    </r>
    <r>
      <rPr>
        <b/>
        <sz val="10"/>
        <color rgb="FF000000"/>
        <rFont val="Arial"/>
      </rPr>
      <t>ÁREA DE INVESTIGACIÓN EN CIENCIAS ANIMALES Y VETERINARIAS
2024</t>
    </r>
    <r>
      <rPr>
        <sz val="10"/>
        <color rgb="FF000000"/>
        <rFont val="Arial"/>
      </rPr>
      <t xml:space="preserve">
</t>
    </r>
  </si>
  <si>
    <t>UN (1) ARTÍCULO DE INVESTIGACIÓN PUBLICADO EN REVISTA INDEXADA NACIONAL O INTERNACIONAL HOMOLOGADA CATEGORÍA A1                                                                  UN (1) ARTÍCULO DE REVISIÓN PUBLICADO EN REVISTA INDEXADA NACIONAL O INTERNACIONAL HOMOLOGADA CATEGORÍA B                                                                                                        DOS (2) PONENCIAS EN EVENTO CIENTÍFICO NACIONAL O INTERNACIONAL                                                                                                         UN (1) PROPUESTA DE TRABAJO DE DOCTORADO APROBADO                                                                                                                   DOS (2) TRABAJOS DE GRADO DE PREGRADO APROBADOS</t>
  </si>
  <si>
    <t>C10-F02-004-2024</t>
  </si>
  <si>
    <t xml:space="preserve">PRESENCIA Y REMOCIÓN DE CONTAMINANTES EMERGENTES EN CACHAMAS DE CULTIVO DE LA LAGUNA LA VENTUROSA, PUERTO LÓPEZ, META </t>
  </si>
  <si>
    <t xml:space="preserve">MIGUEL ÁNGEL NAVARRO RAMÍREZ </t>
  </si>
  <si>
    <t xml:space="preserve">JOSE LUIS ROPERO VEGA (RETIRADO CII 002 DE 2024)
JESÚS MANUEL VÁSQUEZ RAMOS                                       </t>
  </si>
  <si>
    <t xml:space="preserve">4                            4                           </t>
  </si>
  <si>
    <t xml:space="preserve">  MIGUEL ÁNGEL RAMÍREZ NIÑO                MARIA HELENA GARCÍA ROSERO                                                                         </t>
  </si>
  <si>
    <t xml:space="preserve">QUÍMICA DE LOS RECURSOS NATURALES QUIMERA -                                             EVALUACIÓN, MANEJO Y CONSERVACIÓN DE RECURSOS PESQUEROS GIREPHES  </t>
  </si>
  <si>
    <t>MONITOREO Y EVALUACIÓN AMBIENTAL</t>
  </si>
  <si>
    <r>
      <rPr>
        <sz val="10"/>
        <color rgb="FF000000"/>
        <rFont val="Arial"/>
      </rPr>
      <t xml:space="preserve">CONVOCATORIA PARA EL FORTALECIMIENTO DE LAS CAPACIDADES CIENTÍFICAS, TECNOLÓGICAS Y DE INNOVACIÓN ARTICULADAS CON LA AGENDA INSTITUCIONAL DE INVESTIGACIONES:
</t>
    </r>
    <r>
      <rPr>
        <b/>
        <sz val="10"/>
        <color rgb="FF000000"/>
        <rFont val="Arial"/>
      </rPr>
      <t>ÁREA DE INVESTIGACIÓN EN BIODIVERSIDAD, MEDIOAMBIENTE Y DESARROLLO SUSTENTABLE 
2024</t>
    </r>
    <r>
      <rPr>
        <sz val="10"/>
        <color rgb="FF000000"/>
        <rFont val="Arial"/>
      </rPr>
      <t xml:space="preserve">
</t>
    </r>
  </si>
  <si>
    <t xml:space="preserve">SEGUN CII 002 DE 15/02/2024 SE NIEGA CAMBIO DE PERFIL </t>
  </si>
  <si>
    <t xml:space="preserve">UNO (1) ARTÍCULO DE INVESTIGACIÓN  CATEGORÍA B                                                              UNA (1) PONENCIA EN EVENTO NACIONAL                                                                              UNA (1) PROPUESTA DE TRABAJO MAESTRÍA APROBADA                                                                   DOS (2) TRABAJOS DE GRADO DE PREGRADO APROBADOS    </t>
  </si>
  <si>
    <t>C10-F05-005-2024</t>
  </si>
  <si>
    <t>INCIDENCIA DE LA MIGRACIÓN PROVENIENTE DE VENEZUELA SOBRE LA PRODUCTIVIDAD LABORAL DE JÓVENES Y MUJERES Y LA DISTRIBUCIÓN DE OCUPACIONES EN COLOMBIA</t>
  </si>
  <si>
    <t xml:space="preserve">CRISTIAN DARIO CASTILLO ROBAYO </t>
  </si>
  <si>
    <t xml:space="preserve">JUAN CARLOS LEAL CÉSPEDES    </t>
  </si>
  <si>
    <t xml:space="preserve"> JENNY MILENA RIVEROS        </t>
  </si>
  <si>
    <t xml:space="preserve">GESTIÓN Y ECONOMÍA GI-GECO -                                  GESTIÓN Y DESARROLLO ORGANIZACIONAL GYDO </t>
  </si>
  <si>
    <r>
      <rPr>
        <sz val="10"/>
        <color rgb="FF000000"/>
        <rFont val="Arial"/>
      </rPr>
      <t xml:space="preserve">CONVOCATORIA PARA EL FORTALECIMIENTO DE LAS CAPACIDADES CIENTÍFICAS, TECNOLÓGICAS Y DE INNOVACIÓN ARTICULADAS CON LA AGENDA INSTITUCIONAL DE INVESTIGACIONES:
</t>
    </r>
    <r>
      <rPr>
        <b/>
        <sz val="10"/>
        <color rgb="FF000000"/>
        <rFont val="Arial"/>
      </rPr>
      <t>ÁREA DE INVESTIGACIÓN DE GESTIÓN Y DESARROLLO ECONÓMICO Y ORGANIZACIONAL 
2024</t>
    </r>
    <r>
      <rPr>
        <sz val="10"/>
        <color rgb="FF000000"/>
        <rFont val="Arial"/>
      </rPr>
      <t xml:space="preserve">
</t>
    </r>
  </si>
  <si>
    <t xml:space="preserve">
DOS (2) ARTÍCULOS PUBLICADOS EN REVISTA INDEXADAS CATEGORIA C                                                     DOS (2) PONENCIAS INTERNACIONALES                                    UN (1) TRABAJO DE GRADO DE MAESTRÍA APROBADO                                                                                          DOS (2) TRABAJOS DE GRADO DE PREGRADO APROBADOS
</t>
  </si>
  <si>
    <t>C10-F02-006-2024</t>
  </si>
  <si>
    <t>CARACTERIZACIÓN DE LA DESERCIÓN ESTUDIANTIL EN LA FACULTAD DE CIENCIAS BÁSICAS E INGENIERÍA DE LA UNILLANOS. 2017-2022</t>
  </si>
  <si>
    <t xml:space="preserve">KAROL VANESSA BAQUERO BORDA </t>
  </si>
  <si>
    <t>BEATRIZ ROJAS GARCÍA</t>
  </si>
  <si>
    <t>SISTEMAS DINÁMICOS -              EYSI</t>
  </si>
  <si>
    <t>EDUCACIÓN ESTADÍSTICA</t>
  </si>
  <si>
    <r>
      <rPr>
        <sz val="10"/>
        <color rgb="FF000000"/>
        <rFont val="Arial"/>
      </rPr>
      <t xml:space="preserve">CONVOCATORIA PARA EL FORTALECIMIENTO DE LAS CAPACIDADES CIENTÍFICAS, TECNOLÓGICAS Y DE INNOVACIÓN ARTICULADAS CON LA AGENDA INSTITUCIONAL DE INVESTIGACIONES:
</t>
    </r>
    <r>
      <rPr>
        <b/>
        <sz val="10"/>
        <color rgb="FF000000"/>
        <rFont val="Arial"/>
      </rPr>
      <t>ÁREA DE INVESTIGACIÓN DE CIENCIAS HUMANAS, SOCIALES Y EDUCACIÓN 2024</t>
    </r>
    <r>
      <rPr>
        <sz val="10"/>
        <color rgb="FF000000"/>
        <rFont val="Arial"/>
      </rPr>
      <t xml:space="preserve">
</t>
    </r>
  </si>
  <si>
    <t>UNO (1) ARTÍCULO PUBLICADO EN REVISTA U HOMOLOGADA CATEGORÍA B                                                                               DOS (2) PONENCIAS EN EVENTO NACIONAL                                            UNA (1) TRABAJO DE GRADO DE PREGRADO APROBADO                                                                                          DOS (2) PONENCIAS EN EVENTO INTERNACIONAL</t>
  </si>
  <si>
    <t>C10-F02-007-2024</t>
  </si>
  <si>
    <t>DISEÑO DE UN PROTOTIPO PARA MICROSCOPÍA DE ALTA RESOLUCIÓN BASADO EN LA TÉCNICA DE PTICOGRAFÍA DE FOURIER</t>
  </si>
  <si>
    <t xml:space="preserve">ANDRÉS FERNANDO JIMÉNEZ LÓPEZ </t>
  </si>
  <si>
    <t xml:space="preserve">EYSI -                                                    MACRYPT -                                        GITECX </t>
  </si>
  <si>
    <t>INGENIERÍA Y CIENCIAS DE LA COMPUTACIÓN</t>
  </si>
  <si>
    <r>
      <rPr>
        <sz val="10"/>
        <color rgb="FF000000"/>
        <rFont val="Arial"/>
      </rPr>
      <t xml:space="preserve">CONVOCATORIA PARA EL FORTALECIMIENTO DE LAS CAPACIDADES CIENTÍFICAS, TECNOLÓGICAS Y DE INNOVACIÓN ARTICULADAS CON LA AGENDA INSTITUCIONAL DE INVESTIGACIONES:
</t>
    </r>
    <r>
      <rPr>
        <b/>
        <sz val="10"/>
        <color rgb="FF000000"/>
        <rFont val="Arial"/>
      </rPr>
      <t>ÁREA DE INVESTIGACIÓN DE INGENIERÍA, TECNOLOGÍA E INNOVACIÓN
2024</t>
    </r>
    <r>
      <rPr>
        <sz val="10"/>
        <color rgb="FF000000"/>
        <rFont val="Arial"/>
      </rPr>
      <t xml:space="preserve">
</t>
    </r>
  </si>
  <si>
    <t>UNO (1) ARTÍCULO DE INVESTIGACIÓN CATEGORÍA B                                                                                    UN (1) REGISTRO DE SOTWARE                                                                                               DOS (2) PONENCIAS EN EVENTO CIENTIFICO NACIONAL O INTERNACIONAL                                                                                                      UN (1) TRABAJO DE GRADO DE PREGRADO APROBADO</t>
  </si>
  <si>
    <t>C10-F01-008-2024</t>
  </si>
  <si>
    <t>TRANSMISIÓN DE HEMOPARÁSITOS POR IXODIDAE EN ÁREAS PERIURBANAS Y RURALES DE PRODUCCIÓN ANIMAL DEL MUNICIPIO DE VILLAVICENCIO: ENFOQUE “UNA SALUD”</t>
  </si>
  <si>
    <t>DUMAR ALEXANDER JARAMILLO HERNÁNDEZ</t>
  </si>
  <si>
    <t xml:space="preserve">ADOLFO VÁSQUEZ TRUJILLO 
</t>
  </si>
  <si>
    <t xml:space="preserve"> LIDA CAROLINA LESMES RODRÍGUEZ </t>
  </si>
  <si>
    <t xml:space="preserve">GRUPO DE INVESTIGACIÓN EN FARMACOLOGÍA EXPERIMENTAL Y MEDICINA INTERNA – ÉLITE -                     BIORINOQUIA </t>
  </si>
  <si>
    <t>SALUD PÚBLICA 
 SALUD ANIMAL, AGRÍCOLA Y AMBIENTAL</t>
  </si>
  <si>
    <r>
      <rPr>
        <sz val="10"/>
        <color rgb="FF000000"/>
        <rFont val="Arial"/>
      </rPr>
      <t xml:space="preserve">CONVOCATORIA PARA EL FORTALECIMIENTO DE LAS CAPACIDADES CIENTÍFICAS, TECNOLÓGICAS Y DE INNOVACIÓN ARTICULADAS CON LA AGENDA INSTITUCIONAL DE INVESTIGACIONES:
</t>
    </r>
    <r>
      <rPr>
        <b/>
        <sz val="10"/>
        <color rgb="FF000000"/>
        <rFont val="Arial"/>
      </rPr>
      <t>ÁREA DE INVESTIGACIÓN DE CIENCIAS DE LA SALUD
2024</t>
    </r>
    <r>
      <rPr>
        <sz val="10"/>
        <color rgb="FF000000"/>
        <rFont val="Arial"/>
      </rPr>
      <t xml:space="preserve">
</t>
    </r>
  </si>
  <si>
    <t>UN (1) ARTÍCULO DE INVESTIGACIÓN EN REVISTA INDEXADA U HOMOLOGADA EN CATEGORÍA A1                                                     UNA (1) PONENCIA EN EVENTO NACIONAL                                                        UNA (1) PONENCIA EN EVENTO INTERNACIONAL                                                 DOS (2) TRABAJOS DE GRADO DE PREGRADO                                                UNA (1)PROPUESTA DE TESIS DE DOCTORADO APROBADA</t>
  </si>
  <si>
    <t>C07-F02-001-2024</t>
  </si>
  <si>
    <t>CALIDAD DEL AGUA EN RÍOS DEL PIEDEMONTE DE LA ORINOQUIA COLOMBIANA</t>
  </si>
  <si>
    <t>JESÚS MANUEL VÁSQUEZ RAMOS</t>
  </si>
  <si>
    <t>CLARA INÉS CARO CARO</t>
  </si>
  <si>
    <t>GRUPO DE INVESTIGACIÓN EVALUACIÓN, MANEJO Y CONSERVACIÓN DE RECURSOS HIDROBIOLÓGICOS Y PESQUEROS GIREHPES -                             GRUPO DE INVESTIGACIÓN EN GESTIÓN AMBIENTAL SOSTENIBLE GIGAS</t>
  </si>
  <si>
    <t>CARACTERIZACIÓN DE LA BIODIVERSIDAD EN LA ORINOQUIA (GIREHPES) BIODIVERSIDAD Y GESTIÓN DE RECURSOS NATURALES (GIGAS)</t>
  </si>
  <si>
    <r>
      <rPr>
        <sz val="10"/>
        <color rgb="FF000000"/>
        <rFont val="Arial"/>
      </rPr>
      <t xml:space="preserve">CONVOCATORIA PARA EL FORTALECIMIENTO DE LAS CAPACIDADES CIENTÍFICAS, TECNOLÓGICAS Y DE INNOVACIÓN ARTICULADAS CON LA AGENDA INSTITUCIONAL DE INVESTIGACIONES:
</t>
    </r>
    <r>
      <rPr>
        <b/>
        <sz val="10"/>
        <color rgb="FF000000"/>
        <rFont val="Arial"/>
      </rPr>
      <t xml:space="preserve"> ASIGNACIÓN DE HORAS PARA INVESTIGACIÓN 
2024</t>
    </r>
    <r>
      <rPr>
        <sz val="10"/>
        <color rgb="FF000000"/>
        <rFont val="Arial"/>
      </rPr>
      <t xml:space="preserve">
</t>
    </r>
  </si>
  <si>
    <t xml:space="preserve"> $ 12.582.240 </t>
  </si>
  <si>
    <t>UN (1) ARTÍCULO DE INVESTIGACIÓN EN REVISTA INDEXADA CATEGORIA A2 
 UNA (1) PONENCIA EN EVENTO CIENTÍFICO ESPECIALIZADO</t>
  </si>
  <si>
    <t>C07-F02-002-2024</t>
  </si>
  <si>
    <t>DESCRIBIENDO PATRONES DE COLORACIÓN ALAR EMPLEANDO “MACHINE LEARNING”</t>
  </si>
  <si>
    <t>LUIS ANTONIO GONZÁLEZ MONTAÑA</t>
  </si>
  <si>
    <t>OLGA LUCERO VEGA MARQUEZ</t>
  </si>
  <si>
    <t xml:space="preserve">BIORINOQUÍA -                        HORIZONTE MEDIÁTICO </t>
  </si>
  <si>
    <t>INGENIERÍA Y CIENCIAS DE LA COMPUTACIÓN.
 CONSERVACIÓN Y USO DE LA BIODIVERSIDAD</t>
  </si>
  <si>
    <r>
      <rPr>
        <sz val="10"/>
        <color rgb="FF000000"/>
        <rFont val="Arial"/>
      </rPr>
      <t xml:space="preserve">CONVOCATORIA PARA EL FORTALECIMIENTO DE LAS CAPACIDADES CIENTÍFICAS, TECNOLÓGICAS Y DE INNOVACIÓN ARTICULADAS CON LA AGENDA INSTITUCIONAL DE INVESTIGACIONES:
</t>
    </r>
    <r>
      <rPr>
        <b/>
        <sz val="10"/>
        <color rgb="FF000000"/>
        <rFont val="Arial"/>
      </rPr>
      <t xml:space="preserve"> ASIGNACIÓN DE HORAS PARA INVESTIGACIÓN 
2024</t>
    </r>
    <r>
      <rPr>
        <sz val="10"/>
        <color rgb="FF000000"/>
        <rFont val="Arial"/>
      </rPr>
      <t xml:space="preserve">
</t>
    </r>
  </si>
  <si>
    <t>UN (1) ARTÍCULO PUBLICADO EN REVISTA INDEXADA U HOMOLOGADA, CATEGORÍA A2 
 UNA (1) PONENCIA EN EVENTO ACADÉMICO NACIONAL</t>
  </si>
  <si>
    <t>C07-F02-003-2024</t>
  </si>
  <si>
    <t>DISEÑO E IMPLEMENTACIÓN DE UN PROTOTIPO DE SISTEMA AUTOMATIZADO PARA EL PROCESO DE LECTURA Y CONTROL DE VARIABLES EN MEDIDOR DE ENERGÍA ELÉCTRICA INTELIGENTE</t>
  </si>
  <si>
    <t>JAVIER EDUARDO MARTÍNEZ BAQUERO</t>
  </si>
  <si>
    <t xml:space="preserve">LUIS ALFREDO RODRÍGUEZ UMAÑA
 </t>
  </si>
  <si>
    <t>NELSON BAQUERO ÁLVAREZ</t>
  </si>
  <si>
    <t>3</t>
  </si>
  <si>
    <t>MACRYPT -                      SISTEMAS DINÁMICOS</t>
  </si>
  <si>
    <r>
      <rPr>
        <sz val="10"/>
        <color rgb="FF000000"/>
        <rFont val="Arial"/>
      </rPr>
      <t xml:space="preserve">CONVOCATORIA PARA EL FORTALECIMIENTO DE LAS CAPACIDADES CIENTÍFICAS, TECNOLÓGICAS Y DE INNOVACIÓN ARTICULADAS CON LA AGENDA INSTITUCIONAL DE INVESTIGACIONES:
</t>
    </r>
    <r>
      <rPr>
        <b/>
        <sz val="10"/>
        <color rgb="FF000000"/>
        <rFont val="Arial"/>
      </rPr>
      <t xml:space="preserve"> ASIGNACIÓN DE HORAS PARA INVESTIGACIÓN 
2024</t>
    </r>
    <r>
      <rPr>
        <sz val="10"/>
        <color rgb="FF000000"/>
        <rFont val="Arial"/>
      </rPr>
      <t xml:space="preserve">
</t>
    </r>
  </si>
  <si>
    <t>UN (1) ARTÍCULO EN REVISTA CLASIFICADA EN B EN PUBLINDEX                                                                                                      UN (1) SOFTWARE 
 UNA (1) PONENCIA EN EVENTO ACADÉMICO NACIONAL                                                                                                     UNA (1) PONENCIA EN EVENTO ACADÉMICO INTERNACIONAL
 UN (1) TRABAJO DE GRADO DE PREGRADO APROBADO EPI</t>
  </si>
  <si>
    <t>C07-F02-004-2024</t>
  </si>
  <si>
    <t>ANÁLISIS DE LAS CARACTERÍSTICAS TEMPORALES Y ESPACIALES DE PARÁMETROS DE UN CULTIVO AGRÍCOLA UTILIZANDO DATOS DE RADAR DE APERTURA SINTÉTICA Y TELEDETECCIÓN ÓPTICA</t>
  </si>
  <si>
    <t>ANDRÉS FERNANDO JIMÉNEZ LÓPEZ</t>
  </si>
  <si>
    <t xml:space="preserve">SARA CRISTINA GUERRERO
 </t>
  </si>
  <si>
    <t xml:space="preserve">MACRYPT -                SISTEMAS DINÁMICOS -                                 AGRICULTURA DE PRECISIÓN </t>
  </si>
  <si>
    <t>CIENCIAS DE LA COMPUTACIÓN - PRODUCCIÓN AGRARIA- MATEMÁTICAS Y FÍSICA</t>
  </si>
  <si>
    <r>
      <rPr>
        <sz val="10"/>
        <color rgb="FF000000"/>
        <rFont val="Arial"/>
      </rPr>
      <t xml:space="preserve">CONVOCATORIA PARA EL FORTALECIMIENTO DE LAS CAPACIDADES CIENTÍFICAS, TECNOLÓGICAS Y DE INNOVACIÓN ARTICULADAS CON LA AGENDA INSTITUCIONAL DE INVESTIGACIONES:
</t>
    </r>
    <r>
      <rPr>
        <b/>
        <sz val="10"/>
        <color rgb="FF000000"/>
        <rFont val="Arial"/>
      </rPr>
      <t xml:space="preserve"> ASIGNACIÓN DE HORAS PARA INVESTIGACIÓN 
2024</t>
    </r>
    <r>
      <rPr>
        <sz val="10"/>
        <color rgb="FF000000"/>
        <rFont val="Arial"/>
      </rPr>
      <t xml:space="preserve">
</t>
    </r>
  </si>
  <si>
    <t>UN (1) ARTÍCULO DE INVESTIGACIÓN EN REVISTA INDEXADA CATEGORÍA B                                                                                                        UN (1) REGISTRO DE SOFTWARE 
 UNA (1) PONENCIA EN EVENTO ACADÉMICO NACIONAL O INTERNACIONAL</t>
  </si>
  <si>
    <t>C07-F02-005-2024</t>
  </si>
  <si>
    <t>SOFTWARE DE SIMULACIÓN DE PRÁCTICAS DE LABORATORIO PARA LA ENSEÑANZA AVANZADA DE CIBERSEGURIDAD EN IES, ENFOCADO EN UN CASO DE IMPLEMENTACIÓN DE SEGURIDAD EN EL MANEJO DE HISTORIAS CLÍNICAS BAJO EL ESTANDAR HL7</t>
  </si>
  <si>
    <t>FELIPE ANDRÉS CORREDOR CHAVARRO</t>
  </si>
  <si>
    <t xml:space="preserve">DIANA CRISTINA FRANCO MORA </t>
  </si>
  <si>
    <t>FABIÁN VELASQUEZ CLAVIJO</t>
  </si>
  <si>
    <t>GRUPO DE INVESTIGACIÓN EN TECNOLOGÍAS ABIERTAS GITECX -                              MACRYPT</t>
  </si>
  <si>
    <t>TELEMÁTICA CIBERSEGURIDAD</t>
  </si>
  <si>
    <r>
      <rPr>
        <sz val="10"/>
        <color rgb="FF000000"/>
        <rFont val="Arial"/>
      </rPr>
      <t xml:space="preserve">CONVOCATORIA PARA EL FORTALECIMIENTO DE LAS CAPACIDADES CIENTÍFICAS, TECNOLÓGICAS Y DE INNOVACIÓN ARTICULADAS CON LA AGENDA INSTITUCIONAL DE INVESTIGACIONES:
</t>
    </r>
    <r>
      <rPr>
        <b/>
        <sz val="10"/>
        <color rgb="FF000000"/>
        <rFont val="Arial"/>
      </rPr>
      <t xml:space="preserve"> ASIGNACIÓN DE HORAS PARA INVESTIGACIÓN 
2024</t>
    </r>
    <r>
      <rPr>
        <sz val="10"/>
        <color rgb="FF000000"/>
        <rFont val="Arial"/>
      </rPr>
      <t xml:space="preserve">
</t>
    </r>
  </si>
  <si>
    <t>DOS (2) REGISTRO SOTWARE (Manuales técnico y de usuario de los software)
 UN (1) TRABAJO DE GRADO DE PREGRADO APROBADO</t>
  </si>
  <si>
    <t>C07-F02-006-2024</t>
  </si>
  <si>
    <t>USO DE LA CRIPTOGRAFIA DE CURVAS ELIPTICAS EN EL CIFRADO DE IMÁGENES DE MAPA VENOSO</t>
  </si>
  <si>
    <t>FABIAN VELÁSQUEZ CLAVIJO</t>
  </si>
  <si>
    <t xml:space="preserve">FELIPE ANDRÉS CORREDOR CHAVARRO
 </t>
  </si>
  <si>
    <t>CAMILO TORRES GÓMEZ</t>
  </si>
  <si>
    <t>MACRYPT -                             GRUPO DE INVESTIGACIÓN EN TECNOLOGÍAS ABIERTAS GITEC</t>
  </si>
  <si>
    <t>CIBERSEGURIDAD Y TELEMÁTICA INGENIERÍA Y CIENCIAS DE LA COMPUTACIÓN</t>
  </si>
  <si>
    <r>
      <rPr>
        <sz val="10"/>
        <color rgb="FF000000"/>
        <rFont val="Arial"/>
      </rPr>
      <t xml:space="preserve">CONVOCATORIA PARA EL FORTALECIMIENTO DE LAS CAPACIDADES CIENTÍFICAS, TECNOLÓGICAS Y DE INNOVACIÓN ARTICULADAS CON LA AGENDA INSTITUCIONAL DE INVESTIGACIONES:
</t>
    </r>
    <r>
      <rPr>
        <b/>
        <sz val="10"/>
        <color rgb="FF000000"/>
        <rFont val="Arial"/>
      </rPr>
      <t xml:space="preserve"> ASIGNACIÓN DE HORAS PARA INVESTIGACIÓN 
2024</t>
    </r>
    <r>
      <rPr>
        <sz val="10"/>
        <color rgb="FF000000"/>
        <rFont val="Arial"/>
      </rPr>
      <t xml:space="preserve">
</t>
    </r>
  </si>
  <si>
    <t>DOS (2) REGISTRO SOTWARE                                                                          UNA (1) PONENCIA EN EVENTO CIENTÍFICO NACIONAL O INTERNACIONAL</t>
  </si>
  <si>
    <t>C07-F03-007-2024</t>
  </si>
  <si>
    <t>EFECTIVIDAD DE LA ENSEÑANZA DE REANIMACIÓN CARDIOPULMONAR EN FAMILIARES DE PACIENTES CON INFARTO AGUDO DE MIOCARDIO</t>
  </si>
  <si>
    <t>ELISEO BARRERA ANGARITA</t>
  </si>
  <si>
    <t xml:space="preserve">MERY LUZ VALDERRAMA SANABRIA
</t>
  </si>
  <si>
    <t xml:space="preserve"> AMALIA PRISCILA PEÑA PITA</t>
  </si>
  <si>
    <t>GERENCIA Y ATENCIÓN INTEGRAL EN SALUD GYAS</t>
  </si>
  <si>
    <r>
      <rPr>
        <sz val="10"/>
        <color rgb="FF000000"/>
        <rFont val="Arial"/>
      </rPr>
      <t xml:space="preserve">CONVOCATORIA PARA EL FORTALECIMIENTO DE LAS CAPACIDADES CIENTÍFICAS, TECNOLÓGICAS Y DE INNOVACIÓN ARTICULADAS CON LA AGENDA INSTITUCIONAL DE INVESTIGACIONES:
</t>
    </r>
    <r>
      <rPr>
        <b/>
        <sz val="10"/>
        <color rgb="FF000000"/>
        <rFont val="Arial"/>
      </rPr>
      <t xml:space="preserve"> ASIGNACIÓN DE HORAS PARA INVESTIGACIÓN 
2024</t>
    </r>
    <r>
      <rPr>
        <sz val="10"/>
        <color rgb="FF000000"/>
        <rFont val="Arial"/>
      </rPr>
      <t xml:space="preserve">
</t>
    </r>
  </si>
  <si>
    <t>UN(1) ARTÍCULO DE INVESTIGACIÓN EN REVISTA INEXADA C 
 UNA (1) PONENCIA EN EVENTO ACADÉMICO NACIONAL
 UN (1) TRABAJO DE GRADO DE PREGRADO APROBADO</t>
  </si>
  <si>
    <t>C07-F03-008-2024</t>
  </si>
  <si>
    <t>CARGA DE LA ENFERMEDAD POR EVENTOS DE SALUD NO TRANSMISIBLES EN LA ORINOQUIA, AÑOS 2019 A 2022</t>
  </si>
  <si>
    <t xml:space="preserve">ÓSCAR ALEXANDER GUTIÉRREZ LESMES </t>
  </si>
  <si>
    <t xml:space="preserve">CUIDADO -                           GRUPO DE INVESTIGACIÓN POLÍTICAS PÚBLICAS EN SALUD -                                                 FAVISA </t>
  </si>
  <si>
    <r>
      <rPr>
        <sz val="10"/>
        <color rgb="FF000000"/>
        <rFont val="Arial"/>
      </rPr>
      <t xml:space="preserve">CONVOCATORIA PARA EL FORTALECIMIENTO DE LAS CAPACIDADES CIENTÍFICAS, TECNOLÓGICAS Y DE INNOVACIÓN ARTICULADAS CON LA AGENDA INSTITUCIONAL DE INVESTIGACIONES:
</t>
    </r>
    <r>
      <rPr>
        <b/>
        <sz val="10"/>
        <color rgb="FF000000"/>
        <rFont val="Arial"/>
      </rPr>
      <t xml:space="preserve"> ASIGNACIÓN DE HORAS PARA INVESTIGACIÓN 
2024</t>
    </r>
    <r>
      <rPr>
        <sz val="10"/>
        <color rgb="FF000000"/>
        <rFont val="Arial"/>
      </rPr>
      <t xml:space="preserve">
</t>
    </r>
  </si>
  <si>
    <t>UN (1) LIBRO PRODUCTO DE INVESTIGACIÓN
 UNA (1) PONENCIA EN EVENTO ACADÉMICO INTERNACIONAL
 UNA (1) PONENECIA EN EVENTO ACADÉMICO NACIONAL
 DOS (2) TRABAJOS DE GRADO DE PREGRADO</t>
  </si>
  <si>
    <t>C07-F03-009-2024</t>
  </si>
  <si>
    <t>RELACIÓN ENTRE FUNCIONALIDAD FAMILIAR Y ESTILOS DE CRIANZA CON LAS CONDUCTAS SEXUALES DE RIESGO EN JÓVENES UNIVERSITARIOS</t>
  </si>
  <si>
    <t xml:space="preserve">CLAUDIA INES NAVARRO TORO </t>
  </si>
  <si>
    <t>LUZ MYRIAM TOBÓN BORRERO</t>
  </si>
  <si>
    <t xml:space="preserve"> CLAUDIA MARIA PINZON GUTIERREZ</t>
  </si>
  <si>
    <t>GRUPO DE INVESTIGACIÓN GERENCIA Y ATENCIÓN INTEGRAL EN SALUD GYAS -                              FAVISA</t>
  </si>
  <si>
    <r>
      <rPr>
        <sz val="10"/>
        <color rgb="FF000000"/>
        <rFont val="Arial"/>
      </rPr>
      <t xml:space="preserve">CONVOCATORIA PARA EL FORTALECIMIENTO DE LAS CAPACIDADES CIENTÍFICAS, TECNOLÓGICAS Y DE INNOVACIÓN ARTICULADAS CON LA AGENDA INSTITUCIONAL DE INVESTIGACIONES:
</t>
    </r>
    <r>
      <rPr>
        <b/>
        <sz val="10"/>
        <color rgb="FF000000"/>
        <rFont val="Arial"/>
      </rPr>
      <t xml:space="preserve"> ASIGNACIÓN DE HORAS PARA INVESTIGACIÓN 
2024</t>
    </r>
    <r>
      <rPr>
        <sz val="10"/>
        <color rgb="FF000000"/>
        <rFont val="Arial"/>
      </rPr>
      <t xml:space="preserve">
</t>
    </r>
  </si>
  <si>
    <t>UN (1) ARTÍCULO EN REVISTA INDEXADA U HOMOLOGADA CATEGORÍA C
 UNA (1) PONENCIA NACIONAL
 UNA (1) PONENCIA INTERNACIONAL
 DOS (2) TRABAJO DE GRADO DE PREGRADO</t>
  </si>
  <si>
    <t>C07-F03-010-2024</t>
  </si>
  <si>
    <t>VALORACIÓN Y EVALUACIÓN DEL PROCESO DE CICATRIZACIÓN EN HERIDAS CRÓNICAS, DE PERSONAS RESIDENTES EN VILLAVICENCIO-META</t>
  </si>
  <si>
    <t>LUZ MARINA CLAVIJO ÁLVAREZ</t>
  </si>
  <si>
    <t>MARÍA TERESA OLARTE CASTRO</t>
  </si>
  <si>
    <t xml:space="preserve">CUIDADO -                                          GESI </t>
  </si>
  <si>
    <r>
      <rPr>
        <sz val="10"/>
        <color rgb="FF000000"/>
        <rFont val="Arial"/>
      </rPr>
      <t xml:space="preserve">CONVOCATORIA PARA EL FORTALECIMIENTO DE LAS CAPACIDADES CIENTÍFICAS, TECNOLÓGICAS Y DE INNOVACIÓN ARTICULADAS CON LA AGENDA INSTITUCIONAL DE INVESTIGACIONES:
</t>
    </r>
    <r>
      <rPr>
        <b/>
        <sz val="10"/>
        <color rgb="FF000000"/>
        <rFont val="Arial"/>
      </rPr>
      <t xml:space="preserve"> ASIGNACIÓN DE HORAS PARA INVESTIGACIÓN 
2024</t>
    </r>
    <r>
      <rPr>
        <sz val="10"/>
        <color rgb="FF000000"/>
        <rFont val="Arial"/>
      </rPr>
      <t xml:space="preserve">
</t>
    </r>
  </si>
  <si>
    <t xml:space="preserve">UNA (1) PONENCIA EN EVENTO ACADÉMICO INTERNACIONAL
UNA (1) PONENCIA EN EVENTO ACADÉMICO NACIONAL
UN (1) ARTÍCULO PUBLICADO EN REVISTA, CATEGORÍA B
DOS (2) TTRABAJOS DE GRADO DE PREGRADO APROBADOS EPI
</t>
  </si>
  <si>
    <t>C07-F04-011-2024</t>
  </si>
  <si>
    <t>LECTURA Y COMPRENSIÓN DE GRÁFICAS ESTADÍSTICAS POR FUTUROS PROFESORES DE MATEMATICAS DE EDUACIÓN SECUNDARIA</t>
  </si>
  <si>
    <t>OMAIRA ELIZABETH GONZÁLEZ GIRALDO</t>
  </si>
  <si>
    <t>GRUPO HISTORIA Y EDUCACIÓN MATEMÁTICA GHEMA</t>
  </si>
  <si>
    <t>FORMACIÓN DE PROFESORES ESTADISTICA</t>
  </si>
  <si>
    <r>
      <rPr>
        <sz val="10"/>
        <color rgb="FF000000"/>
        <rFont val="Arial"/>
      </rPr>
      <t xml:space="preserve">CONVOCATORIA PARA EL FORTALECIMIENTO DE LAS CAPACIDADES CIENTÍFICAS, TECNOLÓGICAS Y DE INNOVACIÓN ARTICULADAS CON LA AGENDA INSTITUCIONAL DE INVESTIGACIONES:
</t>
    </r>
    <r>
      <rPr>
        <b/>
        <sz val="10"/>
        <color rgb="FF000000"/>
        <rFont val="Arial"/>
      </rPr>
      <t xml:space="preserve"> ASIGNACIÓN DE HORAS PARA INVESTIGACIÓN 
2024</t>
    </r>
    <r>
      <rPr>
        <sz val="10"/>
        <color rgb="FF000000"/>
        <rFont val="Arial"/>
      </rPr>
      <t xml:space="preserve">
</t>
    </r>
  </si>
  <si>
    <t>UN (1) ARTÍCULO EN REVISTA INDEXADA CATEGORIA C                                                                                                               UNA (1) PONENCIA EN EVENTO INTERNACIONAL UNA (1) PONENCIA EN EVENTO NACIONAL                                                                                             UNA (1) PROPUESTA DE TRABAJO DE GRADO MAESTRÍA                                                                                                 UN (1) TRABAJO DE GRADO DE PREGRADO APROBADO</t>
  </si>
  <si>
    <t>C07-F04-012-2024</t>
  </si>
  <si>
    <t>TRAYECTORIAS Y ESTABILIDAD DE EXOPLANETAS TIPO TIERRA EN EL MARCO DEL PROBLEMA DE TRES CUERPOS GENERALIZADO</t>
  </si>
  <si>
    <r>
      <rPr>
        <sz val="10"/>
        <color rgb="FF000000"/>
        <rFont val="Arial"/>
      </rPr>
      <t xml:space="preserve">CONVOCATORIA PARA EL FORTALECIMIENTO DE LAS CAPACIDADES CIENTÍFICAS, TECNOLÓGICAS Y DE INNOVACIÓN ARTICULADAS CON LA AGENDA INSTITUCIONAL DE INVESTIGACIONES:
</t>
    </r>
    <r>
      <rPr>
        <b/>
        <sz val="10"/>
        <color rgb="FF000000"/>
        <rFont val="Arial"/>
      </rPr>
      <t xml:space="preserve"> ASIGNACIÓN DE HORAS PARA INVESTIGACIÓN 
2024</t>
    </r>
    <r>
      <rPr>
        <sz val="10"/>
        <color rgb="FF000000"/>
        <rFont val="Arial"/>
      </rPr>
      <t xml:space="preserve">
</t>
    </r>
  </si>
  <si>
    <t>UN (1) ARTÍCULO EN REVISTA INDEXADA CATEGORÍA A2 O SUPERIOR                                                                                                                          UN (1) ARTÍCULO EN REVISTA INDEXADA CATEGORÍA B O SUPERIOR                                                                                                                                  UNA (1) PONENCIA EN EVENTO ACADÉMICO NACIONAL O INTERNACIONAL</t>
  </si>
  <si>
    <t>ERIKA LEONOR ZAMBRANO</t>
  </si>
  <si>
    <t>ELKIN ORLANDO GONZÁLEZ ULLOA</t>
  </si>
  <si>
    <t>HÉCTOR ROLANDO CHAPARRO HURTADO</t>
  </si>
  <si>
    <t>MIGUEL ÁNGEL RAMÍREZ NIÑO</t>
  </si>
  <si>
    <t>JENNY MILENA RIVEROS</t>
  </si>
  <si>
    <t xml:space="preserve">LIDA CAROLINA LESMES RODRÍGUEZ </t>
  </si>
  <si>
    <t>ID</t>
  </si>
  <si>
    <t>MARIA CRISTINA OTERO GOMEZ</t>
  </si>
  <si>
    <t>WILSON GIRALDO PEREZ</t>
  </si>
  <si>
    <t>MYRIAM CONSTANZA YUNDA ROMERO</t>
  </si>
  <si>
    <t>SERGIO DAVID PARRA GONZALEZ</t>
  </si>
  <si>
    <t>MARCO AURELIO TORRES MORA</t>
  </si>
  <si>
    <t>JORGE ANTHONY ASTWOOD ROMERO</t>
  </si>
  <si>
    <t>CEDULA</t>
  </si>
  <si>
    <t>MARCO ANTONIO GUTIERREZ CARDENAS</t>
  </si>
  <si>
    <t>PROFESORES CON PROYECTOS INTERNOS DE INVESTIGACION VIGENTES</t>
  </si>
  <si>
    <t xml:space="preserve">DANIEL EDUARDO ZAMBRANO LUGO </t>
  </si>
  <si>
    <t>EDGAR ALEJO MARTÍNEZ</t>
  </si>
  <si>
    <t>DEILEN PAFF SOTELO MORENO</t>
  </si>
  <si>
    <t>DAVID STEVEN TOVAR RAMÍREZ</t>
  </si>
  <si>
    <t>CRISTIAN ANDRÉS GARCÍA VIANCHA</t>
  </si>
  <si>
    <t>JAVIER MARTÍNEZ TORRES</t>
  </si>
  <si>
    <t>JEICZON ELIM JAIMES DUEÑEZ</t>
  </si>
  <si>
    <t>ZULMA JOHANA VELASCO</t>
  </si>
  <si>
    <t>YOHANA MARIA VELASCO SANTAMARIA</t>
  </si>
  <si>
    <t>JOSE ISMAEL ROJAS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</si>
</sst>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d/m/yyyy"/>
    <numFmt numFmtId="165" formatCode="_-&quot;$&quot;* #,##0_-;\-&quot;$&quot;* #,##0_-;_-&quot;$&quot;* &quot;-&quot;??_-;_-@"/>
    <numFmt numFmtId="166" formatCode="_-&quot;$&quot;* #,##0_-;\-&quot;$&quot;* #,##0_-;_-&quot;$&quot;* &quot;-&quot;_-;_-@"/>
    <numFmt numFmtId="167" formatCode="_-&quot;$&quot;\ * #,##0_-;\-&quot;$&quot;\ * #,##0_-;_-&quot;$&quot;\ * &quot;-&quot;??_-;_-@"/>
    <numFmt numFmtId="168" formatCode="_-&quot;$&quot;\ * #,##0.00_-;\-&quot;$&quot;\ * #,##0.00_-;_-&quot;$&quot;\ * &quot;-&quot;??_-;_-@"/>
    <numFmt numFmtId="169" formatCode="[$ $]#,##0"/>
    <numFmt numFmtId="170" formatCode="_-* #,##0_-;\-* #,##0_-;_-* &quot;-&quot;??_-;_-@_-"/>
  </numFmts>
  <fonts count="18" x14ac:knownFonts="1">
    <font>
      <sz val="10"/>
      <color rgb="FF000000"/>
      <name val="Arial"/>
      <scheme val="minor"/>
    </font>
    <font>
      <sz val="10"/>
      <color theme="1"/>
      <name val="Arial"/>
    </font>
    <font>
      <b/>
      <sz val="10"/>
      <color theme="1"/>
      <name val="Arial"/>
    </font>
    <font>
      <b/>
      <sz val="10"/>
      <color rgb="FFFF0000"/>
      <name val="Arial"/>
    </font>
    <font>
      <b/>
      <sz val="10"/>
      <color rgb="FF000000"/>
      <name val="Arial"/>
    </font>
    <font>
      <sz val="10"/>
      <color rgb="FF000000"/>
      <name val="Arial"/>
    </font>
    <font>
      <sz val="10"/>
      <color rgb="FFFF0000"/>
      <name val="Arial"/>
    </font>
    <font>
      <sz val="10"/>
      <color theme="1"/>
      <name val="Arial"/>
      <scheme val="minor"/>
    </font>
    <font>
      <sz val="10"/>
      <color rgb="FF000000"/>
      <name val="Arial"/>
    </font>
    <font>
      <strike/>
      <sz val="10"/>
      <color rgb="FF000000"/>
      <name val="Arial"/>
    </font>
    <font>
      <strike/>
      <sz val="10"/>
      <color theme="1"/>
      <name val="Arial"/>
    </font>
    <font>
      <sz val="7"/>
      <color rgb="FF000000"/>
      <name val="Arial"/>
    </font>
    <font>
      <b/>
      <i/>
      <sz val="10"/>
      <color rgb="FF000000"/>
      <name val="Arial"/>
    </font>
    <font>
      <sz val="10"/>
      <color theme="1"/>
      <name val="Arial"/>
      <family val="2"/>
    </font>
    <font>
      <sz val="10"/>
      <color rgb="FF000000"/>
      <name val="Arial"/>
      <family val="2"/>
    </font>
    <font>
      <b/>
      <sz val="10"/>
      <color rgb="FF000000"/>
      <name val="Arial"/>
      <family val="2"/>
      <scheme val="minor"/>
    </font>
    <font>
      <sz val="10"/>
      <color rgb="FF000000"/>
      <name val="Arial"/>
      <scheme val="minor"/>
    </font>
    <font>
      <sz val="10"/>
      <color rgb="FF000000"/>
      <name val="Arial"/>
      <family val="2"/>
      <scheme val="minor"/>
    </font>
  </fonts>
  <fills count="17">
    <fill>
      <patternFill patternType="none"/>
    </fill>
    <fill>
      <patternFill patternType="gray125"/>
    </fill>
    <fill>
      <patternFill patternType="solid">
        <fgColor rgb="FF92CDDC"/>
        <bgColor rgb="FF92CDDC"/>
      </patternFill>
    </fill>
    <fill>
      <patternFill patternType="solid">
        <fgColor rgb="FFFFFF00"/>
        <bgColor rgb="FFFFFF00"/>
      </patternFill>
    </fill>
    <fill>
      <patternFill patternType="solid">
        <fgColor rgb="FFB6D7A8"/>
        <bgColor rgb="FFB6D7A8"/>
      </patternFill>
    </fill>
    <fill>
      <patternFill patternType="solid">
        <fgColor rgb="FFA4C2F4"/>
        <bgColor rgb="FFA4C2F4"/>
      </patternFill>
    </fill>
    <fill>
      <patternFill patternType="solid">
        <fgColor rgb="FFF6B26B"/>
        <bgColor rgb="FFF6B26B"/>
      </patternFill>
    </fill>
    <fill>
      <patternFill patternType="solid">
        <fgColor rgb="FF6FA8DC"/>
        <bgColor rgb="FF6FA8DC"/>
      </patternFill>
    </fill>
    <fill>
      <patternFill patternType="solid">
        <fgColor rgb="FFFAF9F8"/>
        <bgColor rgb="FFFAF9F8"/>
      </patternFill>
    </fill>
    <fill>
      <patternFill patternType="solid">
        <fgColor rgb="FFEA9999"/>
        <bgColor rgb="FFEA9999"/>
      </patternFill>
    </fill>
    <fill>
      <patternFill patternType="solid">
        <fgColor rgb="FFFFFFFF"/>
        <bgColor rgb="FFFFFFFF"/>
      </patternFill>
    </fill>
    <fill>
      <patternFill patternType="solid">
        <fgColor rgb="FFFF0000"/>
        <bgColor rgb="FFFF0000"/>
      </patternFill>
    </fill>
    <fill>
      <patternFill patternType="solid">
        <fgColor theme="0"/>
        <bgColor theme="0"/>
      </patternFill>
    </fill>
    <fill>
      <patternFill patternType="solid">
        <fgColor rgb="FF00FFFF"/>
        <bgColor rgb="FF00FFFF"/>
      </patternFill>
    </fill>
    <fill>
      <patternFill patternType="solid">
        <fgColor rgb="FFC9DAF8"/>
        <bgColor rgb="FFC9DAF8"/>
      </patternFill>
    </fill>
    <fill>
      <patternFill patternType="solid">
        <fgColor theme="4" tint="0.39997558519241921"/>
        <bgColor indexed="64"/>
      </patternFill>
    </fill>
    <fill>
      <patternFill patternType="solid">
        <fgColor theme="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s>
  <cellStyleXfs count="2">
    <xf numFmtId="0" fontId="0" fillId="0" borderId="0"/>
    <xf numFmtId="43" fontId="16" fillId="0" borderId="0" applyFont="0" applyFill="0" applyBorder="0" applyAlignment="0" applyProtection="0"/>
  </cellStyleXfs>
  <cellXfs count="138">
    <xf numFmtId="0" fontId="0" fillId="0" borderId="0" xfId="0" applyFont="1" applyAlignment="1"/>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1" fontId="2" fillId="2" borderId="1" xfId="0" applyNumberFormat="1"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166" fontId="2" fillId="2" borderId="1" xfId="0" applyNumberFormat="1" applyFont="1" applyFill="1" applyBorder="1" applyAlignment="1">
      <alignment horizontal="center" vertical="center" wrapText="1"/>
    </xf>
    <xf numFmtId="166" fontId="2" fillId="4" borderId="1" xfId="0" applyNumberFormat="1" applyFont="1" applyFill="1" applyBorder="1" applyAlignment="1">
      <alignment horizontal="center" vertical="center" wrapText="1"/>
    </xf>
    <xf numFmtId="166" fontId="2" fillId="5" borderId="1" xfId="0" applyNumberFormat="1" applyFont="1" applyFill="1" applyBorder="1" applyAlignment="1">
      <alignment horizontal="center" vertical="center" wrapText="1"/>
    </xf>
    <xf numFmtId="166" fontId="2" fillId="6" borderId="1" xfId="0" applyNumberFormat="1" applyFont="1" applyFill="1" applyBorder="1" applyAlignment="1">
      <alignment horizontal="center" vertical="center" wrapText="1"/>
    </xf>
    <xf numFmtId="0" fontId="2" fillId="7"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167" fontId="3" fillId="0" borderId="1" xfId="0" applyNumberFormat="1" applyFont="1" applyBorder="1" applyAlignment="1">
      <alignment horizontal="center" vertical="center" wrapText="1"/>
    </xf>
    <xf numFmtId="168" fontId="3"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0" xfId="0" applyFont="1" applyAlignment="1">
      <alignment horizontal="center" vertical="center" wrapText="1"/>
    </xf>
    <xf numFmtId="0" fontId="5" fillId="8"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166" fontId="5" fillId="9" borderId="1" xfId="0" applyNumberFormat="1" applyFont="1" applyFill="1" applyBorder="1" applyAlignment="1">
      <alignment horizontal="center" vertical="center" wrapText="1"/>
    </xf>
    <xf numFmtId="166" fontId="5" fillId="4" borderId="1" xfId="0" applyNumberFormat="1" applyFont="1" applyFill="1" applyBorder="1" applyAlignment="1">
      <alignment horizontal="center" vertical="center" wrapText="1"/>
    </xf>
    <xf numFmtId="166" fontId="5" fillId="5" borderId="1" xfId="0" applyNumberFormat="1" applyFont="1" applyFill="1" applyBorder="1" applyAlignment="1">
      <alignment horizontal="center" vertical="center" wrapText="1"/>
    </xf>
    <xf numFmtId="166" fontId="5" fillId="6" borderId="1" xfId="0" applyNumberFormat="1" applyFont="1" applyFill="1" applyBorder="1" applyAlignment="1">
      <alignment horizontal="center" vertical="center" wrapText="1"/>
    </xf>
    <xf numFmtId="164" fontId="5" fillId="10" borderId="1" xfId="0" applyNumberFormat="1" applyFont="1" applyFill="1" applyBorder="1" applyAlignment="1">
      <alignment horizontal="center" vertical="center" wrapText="1"/>
    </xf>
    <xf numFmtId="164" fontId="5" fillId="0" borderId="1" xfId="0" applyNumberFormat="1" applyFont="1" applyBorder="1" applyAlignment="1">
      <alignment horizontal="center" vertical="center" wrapText="1"/>
    </xf>
    <xf numFmtId="167" fontId="5" fillId="0" borderId="1" xfId="0" applyNumberFormat="1" applyFont="1" applyBorder="1" applyAlignment="1">
      <alignment horizontal="center" vertical="center" wrapText="1"/>
    </xf>
    <xf numFmtId="0" fontId="5" fillId="0" borderId="0" xfId="0" applyFont="1" applyAlignment="1">
      <alignment horizontal="center" vertical="center" wrapText="1"/>
    </xf>
    <xf numFmtId="164" fontId="5"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1" fillId="8"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168" fontId="5" fillId="0" borderId="1" xfId="0" applyNumberFormat="1" applyFont="1" applyBorder="1" applyAlignment="1">
      <alignment horizontal="center" vertical="center" wrapText="1"/>
    </xf>
    <xf numFmtId="0" fontId="1" fillId="8" borderId="1" xfId="0" applyFont="1" applyFill="1" applyBorder="1" applyAlignment="1">
      <alignment horizontal="center" vertical="center"/>
    </xf>
    <xf numFmtId="0" fontId="5" fillId="11" borderId="1" xfId="0" applyFont="1" applyFill="1" applyBorder="1" applyAlignment="1">
      <alignment horizontal="center" vertical="center" wrapText="1"/>
    </xf>
    <xf numFmtId="166" fontId="5" fillId="9" borderId="1" xfId="0" applyNumberFormat="1" applyFont="1" applyFill="1" applyBorder="1" applyAlignment="1">
      <alignment horizontal="center" vertical="center" wrapText="1"/>
    </xf>
    <xf numFmtId="166" fontId="5" fillId="4" borderId="1" xfId="0" applyNumberFormat="1" applyFont="1" applyFill="1" applyBorder="1" applyAlignment="1">
      <alignment horizontal="center" vertical="center" wrapText="1"/>
    </xf>
    <xf numFmtId="0" fontId="5" fillId="13" borderId="1" xfId="0" applyFont="1" applyFill="1" applyBorder="1" applyAlignment="1">
      <alignment horizontal="center" vertical="center" wrapText="1"/>
    </xf>
    <xf numFmtId="164" fontId="5" fillId="10" borderId="1" xfId="0" applyNumberFormat="1" applyFont="1" applyFill="1" applyBorder="1" applyAlignment="1">
      <alignment horizontal="center" vertical="center" wrapText="1"/>
    </xf>
    <xf numFmtId="14" fontId="5" fillId="0" borderId="1" xfId="0" applyNumberFormat="1" applyFont="1" applyBorder="1" applyAlignment="1">
      <alignment horizontal="center" vertical="center" wrapText="1"/>
    </xf>
    <xf numFmtId="0" fontId="5" fillId="10" borderId="1" xfId="0" applyFont="1" applyFill="1" applyBorder="1" applyAlignment="1">
      <alignment horizontal="center" vertical="center"/>
    </xf>
    <xf numFmtId="0" fontId="10" fillId="0" borderId="1" xfId="0" applyFont="1" applyBorder="1" applyAlignment="1">
      <alignment horizontal="center" vertical="center" wrapText="1"/>
    </xf>
    <xf numFmtId="0" fontId="5" fillId="13" borderId="1" xfId="0" applyFont="1" applyFill="1" applyBorder="1" applyAlignment="1">
      <alignment horizontal="center" vertical="center" wrapText="1"/>
    </xf>
    <xf numFmtId="164" fontId="5"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64" fontId="5" fillId="11" borderId="1" xfId="0" applyNumberFormat="1" applyFont="1" applyFill="1" applyBorder="1" applyAlignment="1">
      <alignment horizontal="center" vertical="center" wrapText="1"/>
    </xf>
    <xf numFmtId="0" fontId="7" fillId="0" borderId="1" xfId="0" applyFont="1" applyBorder="1"/>
    <xf numFmtId="0" fontId="4" fillId="0" borderId="1" xfId="0" applyFont="1" applyBorder="1" applyAlignment="1">
      <alignment horizontal="center" vertical="center" wrapText="1"/>
    </xf>
    <xf numFmtId="0" fontId="11" fillId="0" borderId="1" xfId="0" applyFont="1" applyBorder="1" applyAlignment="1">
      <alignment horizontal="center" vertical="center" wrapText="1"/>
    </xf>
    <xf numFmtId="166" fontId="5" fillId="0" borderId="1" xfId="0" applyNumberFormat="1" applyFont="1" applyBorder="1" applyAlignment="1">
      <alignment horizontal="center" vertical="center" wrapText="1"/>
    </xf>
    <xf numFmtId="0" fontId="1" fillId="12" borderId="1" xfId="0" applyFont="1" applyFill="1" applyBorder="1" applyAlignment="1">
      <alignment horizontal="center" wrapText="1"/>
    </xf>
    <xf numFmtId="0" fontId="5" fillId="0" borderId="2" xfId="0" applyFont="1" applyBorder="1" applyAlignment="1">
      <alignment horizontal="center" vertical="center"/>
    </xf>
    <xf numFmtId="0" fontId="1" fillId="0" borderId="2" xfId="0" applyFont="1" applyBorder="1" applyAlignment="1">
      <alignment vertical="center"/>
    </xf>
    <xf numFmtId="0" fontId="1" fillId="0" borderId="3" xfId="0" applyFont="1" applyBorder="1" applyAlignment="1">
      <alignment horizontal="center" vertical="center"/>
    </xf>
    <xf numFmtId="0" fontId="5" fillId="0" borderId="4" xfId="0" applyFont="1" applyBorder="1" applyAlignment="1">
      <alignment horizontal="center" vertical="center" wrapText="1"/>
    </xf>
    <xf numFmtId="0" fontId="1" fillId="12" borderId="1" xfId="0" applyFont="1" applyFill="1" applyBorder="1" applyAlignment="1">
      <alignment horizontal="center" vertical="center" wrapText="1"/>
    </xf>
    <xf numFmtId="0" fontId="1" fillId="0" borderId="4" xfId="0" applyFont="1" applyBorder="1" applyAlignment="1">
      <alignment horizontal="center" vertical="center" wrapText="1"/>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1" fillId="0" borderId="4" xfId="0" applyFont="1" applyBorder="1" applyAlignment="1">
      <alignment vertical="center"/>
    </xf>
    <xf numFmtId="0" fontId="5" fillId="0" borderId="3" xfId="0" applyFont="1" applyBorder="1" applyAlignment="1">
      <alignment horizontal="center" vertical="center" wrapText="1"/>
    </xf>
    <xf numFmtId="0" fontId="1" fillId="12" borderId="4" xfId="0" applyFont="1" applyFill="1" applyBorder="1" applyAlignment="1">
      <alignment horizontal="center" vertical="center" wrapText="1"/>
    </xf>
    <xf numFmtId="0" fontId="1" fillId="0" borderId="5" xfId="0" applyFont="1" applyBorder="1" applyAlignment="1">
      <alignmen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5" fillId="10" borderId="3"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5" fillId="0" borderId="4" xfId="0" applyFont="1" applyBorder="1" applyAlignment="1">
      <alignment horizontal="center" vertical="center"/>
    </xf>
    <xf numFmtId="14" fontId="1" fillId="0" borderId="1" xfId="0" applyNumberFormat="1" applyFont="1" applyBorder="1" applyAlignment="1">
      <alignment horizontal="center" vertical="center" wrapText="1"/>
    </xf>
    <xf numFmtId="166" fontId="4" fillId="6" borderId="1" xfId="0" applyNumberFormat="1" applyFont="1" applyFill="1" applyBorder="1" applyAlignment="1">
      <alignment horizontal="center" vertical="center" wrapText="1"/>
    </xf>
    <xf numFmtId="0" fontId="5" fillId="10" borderId="3" xfId="0" applyFont="1" applyFill="1" applyBorder="1" applyAlignment="1">
      <alignment horizontal="center" vertical="center"/>
    </xf>
    <xf numFmtId="0" fontId="1" fillId="0" borderId="3" xfId="0" applyFont="1" applyBorder="1" applyAlignment="1">
      <alignment horizontal="center" vertical="center"/>
    </xf>
    <xf numFmtId="0" fontId="12" fillId="8" borderId="1" xfId="0" applyFont="1" applyFill="1" applyBorder="1" applyAlignment="1">
      <alignment horizontal="center" vertical="center" wrapText="1"/>
    </xf>
    <xf numFmtId="0" fontId="8" fillId="10" borderId="1" xfId="0" applyFont="1" applyFill="1" applyBorder="1" applyAlignment="1">
      <alignment horizontal="center" vertical="center" wrapText="1"/>
    </xf>
    <xf numFmtId="0" fontId="5" fillId="10" borderId="3" xfId="0" applyFont="1" applyFill="1" applyBorder="1" applyAlignment="1">
      <alignment horizontal="center" vertical="center"/>
    </xf>
    <xf numFmtId="0" fontId="1" fillId="0" borderId="3" xfId="0" applyFont="1" applyBorder="1" applyAlignment="1">
      <alignment horizontal="center" vertical="center" wrapText="1"/>
    </xf>
    <xf numFmtId="0" fontId="5" fillId="8" borderId="3" xfId="0" applyFont="1" applyFill="1" applyBorder="1" applyAlignment="1">
      <alignment horizontal="center" vertical="center" wrapText="1"/>
    </xf>
    <xf numFmtId="169" fontId="5" fillId="0" borderId="3" xfId="0" applyNumberFormat="1" applyFont="1" applyBorder="1" applyAlignment="1">
      <alignment horizontal="center" vertical="center" wrapText="1"/>
    </xf>
    <xf numFmtId="0" fontId="1" fillId="0" borderId="2" xfId="0" applyFont="1" applyBorder="1" applyAlignment="1">
      <alignment vertical="center" wrapText="1"/>
    </xf>
    <xf numFmtId="0" fontId="1" fillId="8" borderId="4" xfId="0" applyFont="1" applyFill="1" applyBorder="1" applyAlignment="1">
      <alignment vertical="center" wrapText="1"/>
    </xf>
    <xf numFmtId="0" fontId="5" fillId="8" borderId="4" xfId="0" applyFont="1" applyFill="1" applyBorder="1" applyAlignment="1">
      <alignment horizontal="center" vertical="center"/>
    </xf>
    <xf numFmtId="0" fontId="1" fillId="0" borderId="5" xfId="0" applyFont="1" applyBorder="1" applyAlignment="1">
      <alignment horizontal="center" vertical="center" wrapText="1"/>
    </xf>
    <xf numFmtId="166" fontId="4" fillId="4" borderId="1"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1" fillId="0" borderId="1" xfId="0" applyFont="1" applyBorder="1" applyAlignment="1">
      <alignment vertical="center" wrapText="1"/>
    </xf>
    <xf numFmtId="0" fontId="5" fillId="0" borderId="1" xfId="0" applyFont="1" applyBorder="1" applyAlignment="1">
      <alignment vertical="center" wrapText="1"/>
    </xf>
    <xf numFmtId="0" fontId="5" fillId="10" borderId="4" xfId="0" applyFont="1" applyFill="1" applyBorder="1" applyAlignment="1">
      <alignment horizontal="center" vertical="center" wrapText="1"/>
    </xf>
    <xf numFmtId="0" fontId="1" fillId="0" borderId="4" xfId="0" applyFont="1" applyBorder="1" applyAlignment="1">
      <alignment vertical="center"/>
    </xf>
    <xf numFmtId="0" fontId="1" fillId="0" borderId="4" xfId="0" applyFont="1" applyBorder="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5" fillId="8" borderId="2"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5" fillId="14" borderId="4" xfId="0" applyFont="1" applyFill="1" applyBorder="1" applyAlignment="1">
      <alignment horizontal="center" vertical="center" wrapText="1"/>
    </xf>
    <xf numFmtId="0" fontId="0" fillId="0" borderId="1" xfId="0" applyFont="1" applyBorder="1" applyAlignment="1"/>
    <xf numFmtId="0" fontId="5" fillId="0" borderId="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0" fillId="0" borderId="6" xfId="0" applyFont="1" applyBorder="1" applyAlignment="1">
      <alignment horizontal="center"/>
    </xf>
    <xf numFmtId="0" fontId="0" fillId="0" borderId="0" xfId="0" applyFont="1" applyAlignment="1">
      <alignment horizontal="center"/>
    </xf>
    <xf numFmtId="3" fontId="0" fillId="0" borderId="8" xfId="0" applyNumberFormat="1" applyFont="1" applyBorder="1" applyAlignment="1"/>
    <xf numFmtId="170" fontId="0" fillId="0" borderId="8" xfId="1" applyNumberFormat="1" applyFont="1" applyBorder="1" applyAlignment="1"/>
    <xf numFmtId="3" fontId="17" fillId="0" borderId="8" xfId="0" applyNumberFormat="1" applyFont="1" applyBorder="1" applyAlignment="1"/>
    <xf numFmtId="3" fontId="0" fillId="16" borderId="8" xfId="0" applyNumberFormat="1" applyFont="1" applyFill="1" applyBorder="1" applyAlignment="1"/>
    <xf numFmtId="0" fontId="0" fillId="0" borderId="10" xfId="0" applyFont="1" applyBorder="1" applyAlignment="1">
      <alignment horizontal="center"/>
    </xf>
    <xf numFmtId="0" fontId="17" fillId="0" borderId="8" xfId="0" applyFont="1" applyBorder="1" applyAlignment="1"/>
    <xf numFmtId="3" fontId="17" fillId="16" borderId="8" xfId="0" applyNumberFormat="1" applyFont="1" applyFill="1" applyBorder="1" applyAlignment="1"/>
    <xf numFmtId="0" fontId="15" fillId="15" borderId="11" xfId="0" applyFont="1" applyFill="1" applyBorder="1" applyAlignment="1">
      <alignment horizontal="center" vertical="center" wrapText="1"/>
    </xf>
    <xf numFmtId="0" fontId="15" fillId="15" borderId="7" xfId="0" applyFont="1" applyFill="1" applyBorder="1" applyAlignment="1">
      <alignment horizontal="center" vertical="center"/>
    </xf>
    <xf numFmtId="0" fontId="15" fillId="15" borderId="9" xfId="0" applyFont="1" applyFill="1" applyBorder="1" applyAlignment="1">
      <alignment horizontal="center" vertical="center"/>
    </xf>
    <xf numFmtId="0" fontId="0" fillId="0" borderId="8" xfId="0" applyFont="1" applyBorder="1" applyAlignment="1">
      <alignment horizontal="center"/>
    </xf>
    <xf numFmtId="3" fontId="0" fillId="0" borderId="8" xfId="0" applyNumberFormat="1" applyFont="1" applyFill="1" applyBorder="1" applyAlignment="1"/>
    <xf numFmtId="0" fontId="13" fillId="0" borderId="8" xfId="0" applyFont="1" applyFill="1" applyBorder="1" applyAlignment="1">
      <alignment horizontal="left" vertical="center"/>
    </xf>
    <xf numFmtId="0" fontId="1" fillId="0" borderId="8" xfId="0" applyFont="1" applyFill="1" applyBorder="1" applyAlignment="1">
      <alignment horizontal="left" vertical="center"/>
    </xf>
    <xf numFmtId="0" fontId="5" fillId="0" borderId="8" xfId="0" applyFont="1" applyFill="1" applyBorder="1" applyAlignment="1">
      <alignment horizontal="left" vertical="center"/>
    </xf>
    <xf numFmtId="0" fontId="14" fillId="0" borderId="8" xfId="0" applyFont="1" applyFill="1" applyBorder="1" applyAlignment="1">
      <alignment horizontal="left" vertical="center"/>
    </xf>
    <xf numFmtId="0" fontId="0" fillId="0" borderId="8" xfId="0" applyFont="1" applyFill="1" applyBorder="1" applyAlignment="1">
      <alignment horizontal="left"/>
    </xf>
    <xf numFmtId="0" fontId="0" fillId="0" borderId="10" xfId="0" applyNumberFormat="1" applyFont="1" applyFill="1" applyBorder="1" applyAlignment="1">
      <alignment horizontal="left"/>
    </xf>
    <xf numFmtId="0" fontId="0" fillId="0" borderId="8" xfId="0" applyNumberFormat="1" applyFont="1" applyFill="1" applyBorder="1" applyAlignment="1">
      <alignment horizontal="left"/>
    </xf>
    <xf numFmtId="0" fontId="0" fillId="0" borderId="0" xfId="0" applyFont="1" applyAlignment="1">
      <alignment horizontal="left"/>
    </xf>
  </cellXfs>
  <cellStyles count="2">
    <cellStyle name="Millares" xfId="1" builtinId="3"/>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CM95"/>
  <sheetViews>
    <sheetView workbookViewId="0">
      <pane ySplit="1" topLeftCell="A73" activePane="bottomLeft" state="frozen"/>
      <selection pane="bottomLeft" activeCell="L75" sqref="L75"/>
    </sheetView>
  </sheetViews>
  <sheetFormatPr baseColWidth="10" defaultColWidth="12.5703125" defaultRowHeight="15" customHeight="1" x14ac:dyDescent="0.2"/>
  <cols>
    <col min="1" max="1" width="18.28515625" customWidth="1"/>
    <col min="2" max="2" width="18.42578125" customWidth="1"/>
    <col min="3" max="3" width="14.140625" customWidth="1"/>
    <col min="4" max="4" width="29.7109375" customWidth="1"/>
    <col min="5" max="5" width="15.7109375" customWidth="1"/>
    <col min="6" max="6" width="17.42578125" customWidth="1"/>
    <col min="7" max="7" width="10.85546875" customWidth="1"/>
    <col min="8" max="8" width="17.42578125" customWidth="1"/>
    <col min="9" max="9" width="10.42578125" customWidth="1"/>
    <col min="10" max="10" width="17.42578125" customWidth="1"/>
    <col min="11" max="11" width="10.28515625" customWidth="1"/>
    <col min="12" max="12" width="17.42578125" customWidth="1"/>
    <col min="13" max="13" width="9.85546875" customWidth="1"/>
    <col min="14" max="14" width="24.42578125" customWidth="1"/>
    <col min="15" max="15" width="18.28515625" customWidth="1"/>
    <col min="16" max="16" width="18.42578125" customWidth="1"/>
    <col min="17" max="17" width="27.42578125" customWidth="1"/>
    <col min="18" max="18" width="38.85546875" customWidth="1"/>
    <col min="19" max="19" width="14.140625" customWidth="1"/>
    <col min="20" max="21" width="15.28515625" customWidth="1"/>
    <col min="22" max="24" width="15.42578125" customWidth="1"/>
    <col min="25" max="25" width="19.140625" customWidth="1"/>
    <col min="26" max="26" width="21.85546875" customWidth="1"/>
    <col min="27" max="27" width="18.140625" customWidth="1"/>
    <col min="28" max="28" width="21.42578125" customWidth="1"/>
    <col min="29" max="29" width="18.85546875" customWidth="1"/>
    <col min="30" max="30" width="22.42578125" customWidth="1"/>
    <col min="31" max="31" width="21" customWidth="1"/>
    <col min="32" max="32" width="22.5703125" customWidth="1"/>
    <col min="33" max="33" width="18.42578125" customWidth="1"/>
    <col min="34" max="34" width="16.28515625" customWidth="1"/>
    <col min="35" max="35" width="17" customWidth="1"/>
    <col min="36" max="36" width="19.140625" customWidth="1"/>
    <col min="37" max="37" width="15.5703125" customWidth="1"/>
    <col min="38" max="38" width="46.28515625" customWidth="1"/>
    <col min="39" max="39" width="42.140625" customWidth="1"/>
    <col min="40" max="40" width="36.42578125" customWidth="1"/>
    <col min="41" max="59" width="21.5703125" customWidth="1"/>
    <col min="60" max="60" width="8" hidden="1" customWidth="1"/>
    <col min="61" max="61" width="8.5703125" hidden="1" customWidth="1"/>
    <col min="62" max="62" width="9.42578125" hidden="1" customWidth="1"/>
    <col min="63" max="64" width="0.140625" hidden="1" customWidth="1"/>
    <col min="65" max="65" width="8.42578125" hidden="1" customWidth="1"/>
    <col min="66" max="66" width="8" hidden="1" customWidth="1"/>
    <col min="67" max="67" width="7.5703125" hidden="1" customWidth="1"/>
    <col min="68" max="68" width="7.42578125" hidden="1" customWidth="1"/>
    <col min="69" max="69" width="6.28515625" hidden="1" customWidth="1"/>
    <col min="70" max="70" width="9" hidden="1" customWidth="1"/>
    <col min="71" max="72" width="223.85546875" hidden="1" customWidth="1"/>
    <col min="73" max="73" width="165.42578125" hidden="1" customWidth="1"/>
    <col min="74" max="74" width="0.140625" hidden="1" customWidth="1"/>
    <col min="75" max="75" width="9.85546875" hidden="1" customWidth="1"/>
    <col min="76" max="91" width="9.85546875" customWidth="1"/>
  </cols>
  <sheetData>
    <row r="1" spans="1:91" ht="42" customHeight="1" x14ac:dyDescent="0.2">
      <c r="A1" s="1" t="s">
        <v>0</v>
      </c>
      <c r="B1" s="2" t="s">
        <v>1</v>
      </c>
      <c r="C1" s="3" t="s">
        <v>2</v>
      </c>
      <c r="D1" s="4" t="s">
        <v>3</v>
      </c>
      <c r="E1" s="2" t="s">
        <v>4</v>
      </c>
      <c r="F1" s="2" t="s">
        <v>5</v>
      </c>
      <c r="G1" s="3" t="s">
        <v>6</v>
      </c>
      <c r="H1" s="2" t="s">
        <v>7</v>
      </c>
      <c r="I1" s="3" t="s">
        <v>6</v>
      </c>
      <c r="J1" s="2" t="s">
        <v>8</v>
      </c>
      <c r="K1" s="3" t="s">
        <v>6</v>
      </c>
      <c r="L1" s="2" t="s">
        <v>8</v>
      </c>
      <c r="M1" s="3" t="s">
        <v>6</v>
      </c>
      <c r="N1" s="2" t="s">
        <v>9</v>
      </c>
      <c r="O1" s="2" t="s">
        <v>10</v>
      </c>
      <c r="P1" s="2" t="s">
        <v>11</v>
      </c>
      <c r="Q1" s="2" t="s">
        <v>12</v>
      </c>
      <c r="R1" s="2" t="s">
        <v>13</v>
      </c>
      <c r="S1" s="5" t="s">
        <v>14</v>
      </c>
      <c r="T1" s="6" t="s">
        <v>15</v>
      </c>
      <c r="U1" s="7" t="s">
        <v>16</v>
      </c>
      <c r="V1" s="8" t="s">
        <v>17</v>
      </c>
      <c r="W1" s="9" t="s">
        <v>18</v>
      </c>
      <c r="X1" s="9" t="s">
        <v>19</v>
      </c>
      <c r="Y1" s="10" t="s">
        <v>20</v>
      </c>
      <c r="Z1" s="11" t="s">
        <v>21</v>
      </c>
      <c r="AA1" s="12" t="s">
        <v>22</v>
      </c>
      <c r="AB1" s="13" t="s">
        <v>23</v>
      </c>
      <c r="AC1" s="7" t="s">
        <v>24</v>
      </c>
      <c r="AD1" s="7" t="s">
        <v>25</v>
      </c>
      <c r="AE1" s="7" t="s">
        <v>26</v>
      </c>
      <c r="AF1" s="14" t="s">
        <v>27</v>
      </c>
      <c r="AG1" s="2" t="s">
        <v>28</v>
      </c>
      <c r="AH1" s="7" t="s">
        <v>29</v>
      </c>
      <c r="AI1" s="2" t="s">
        <v>30</v>
      </c>
      <c r="AJ1" s="15" t="s">
        <v>31</v>
      </c>
      <c r="AK1" s="16" t="s">
        <v>32</v>
      </c>
      <c r="AL1" s="2" t="s">
        <v>33</v>
      </c>
      <c r="AM1" s="2" t="s">
        <v>34</v>
      </c>
      <c r="AN1" s="3" t="s">
        <v>35</v>
      </c>
      <c r="AO1" s="17" t="s">
        <v>36</v>
      </c>
      <c r="AP1" s="17" t="s">
        <v>4</v>
      </c>
      <c r="AQ1" s="18" t="s">
        <v>37</v>
      </c>
      <c r="AR1" s="17" t="s">
        <v>36</v>
      </c>
      <c r="AS1" s="17" t="s">
        <v>4</v>
      </c>
      <c r="AT1" s="18" t="s">
        <v>37</v>
      </c>
      <c r="AU1" s="17" t="s">
        <v>36</v>
      </c>
      <c r="AV1" s="17" t="s">
        <v>4</v>
      </c>
      <c r="AW1" s="18" t="s">
        <v>37</v>
      </c>
      <c r="AX1" s="17" t="s">
        <v>36</v>
      </c>
      <c r="AY1" s="17" t="s">
        <v>4</v>
      </c>
      <c r="AZ1" s="18"/>
      <c r="BA1" s="17" t="s">
        <v>36</v>
      </c>
      <c r="BB1" s="17" t="s">
        <v>4</v>
      </c>
      <c r="BC1" s="19" t="s">
        <v>37</v>
      </c>
      <c r="BD1" s="17" t="s">
        <v>36</v>
      </c>
      <c r="BE1" s="17" t="s">
        <v>4</v>
      </c>
      <c r="BF1" s="19" t="s">
        <v>37</v>
      </c>
      <c r="BG1" s="17" t="s">
        <v>33</v>
      </c>
      <c r="BH1" s="20" t="s">
        <v>38</v>
      </c>
      <c r="BI1" s="20" t="s">
        <v>39</v>
      </c>
      <c r="BJ1" s="20" t="s">
        <v>40</v>
      </c>
      <c r="BK1" s="20" t="s">
        <v>41</v>
      </c>
      <c r="BL1" s="20" t="s">
        <v>42</v>
      </c>
      <c r="BM1" s="20" t="s">
        <v>43</v>
      </c>
      <c r="BN1" s="20" t="s">
        <v>44</v>
      </c>
      <c r="BO1" s="20" t="s">
        <v>45</v>
      </c>
      <c r="BP1" s="20" t="s">
        <v>46</v>
      </c>
      <c r="BQ1" s="20" t="s">
        <v>47</v>
      </c>
      <c r="BR1" s="20" t="s">
        <v>48</v>
      </c>
      <c r="BS1" s="20" t="s">
        <v>49</v>
      </c>
      <c r="BT1" s="21"/>
      <c r="BU1" s="20" t="s">
        <v>50</v>
      </c>
      <c r="BV1" s="21"/>
      <c r="BW1" s="21"/>
      <c r="BX1" s="22"/>
      <c r="BY1" s="21"/>
      <c r="BZ1" s="23"/>
      <c r="CA1" s="23"/>
      <c r="CB1" s="23"/>
      <c r="CC1" s="23"/>
      <c r="CD1" s="23"/>
      <c r="CE1" s="23"/>
      <c r="CF1" s="23"/>
      <c r="CG1" s="23"/>
      <c r="CH1" s="23"/>
      <c r="CI1" s="23"/>
      <c r="CJ1" s="23"/>
      <c r="CK1" s="23"/>
      <c r="CL1" s="23"/>
      <c r="CM1" s="23"/>
    </row>
    <row r="2" spans="1:91" ht="115.5" customHeight="1" x14ac:dyDescent="0.2">
      <c r="A2" s="24" t="s">
        <v>51</v>
      </c>
      <c r="B2" s="78" t="s">
        <v>129</v>
      </c>
      <c r="C2" s="78">
        <v>2022</v>
      </c>
      <c r="D2" s="66" t="s">
        <v>130</v>
      </c>
      <c r="E2" s="24" t="s">
        <v>56</v>
      </c>
      <c r="F2" s="77" t="s">
        <v>79</v>
      </c>
      <c r="G2" s="78">
        <v>4</v>
      </c>
      <c r="H2" s="69" t="s">
        <v>53</v>
      </c>
      <c r="I2" s="69"/>
      <c r="J2" s="76" t="s">
        <v>53</v>
      </c>
      <c r="K2" s="76"/>
      <c r="L2" s="69" t="s">
        <v>53</v>
      </c>
      <c r="M2" s="114"/>
      <c r="N2" s="87" t="s">
        <v>131</v>
      </c>
      <c r="O2" s="27" t="s">
        <v>53</v>
      </c>
      <c r="P2" s="28" t="s">
        <v>54</v>
      </c>
      <c r="Q2" s="28" t="s">
        <v>53</v>
      </c>
      <c r="R2" s="28" t="s">
        <v>132</v>
      </c>
      <c r="S2" s="28" t="s">
        <v>57</v>
      </c>
      <c r="T2" s="37">
        <v>44683</v>
      </c>
      <c r="U2" s="97">
        <v>45016</v>
      </c>
      <c r="V2" s="60">
        <f t="shared" ref="V2:V8" si="0">W2+X2</f>
        <v>33743579</v>
      </c>
      <c r="W2" s="60">
        <v>25000000</v>
      </c>
      <c r="X2" s="60">
        <v>8743579</v>
      </c>
      <c r="Y2" s="46">
        <f>6900000+10552100</f>
        <v>17452100</v>
      </c>
      <c r="Z2" s="30">
        <v>0</v>
      </c>
      <c r="AA2" s="31"/>
      <c r="AB2" s="32">
        <f>W2-Y2</f>
        <v>7547900</v>
      </c>
      <c r="AC2" s="33"/>
      <c r="AD2" s="34"/>
      <c r="AE2" s="34"/>
      <c r="AF2" s="34"/>
      <c r="AG2" s="27" t="s">
        <v>133</v>
      </c>
      <c r="AH2" s="45" t="s">
        <v>134</v>
      </c>
      <c r="AI2" s="107" t="s">
        <v>67</v>
      </c>
      <c r="AJ2" s="48" t="s">
        <v>135</v>
      </c>
      <c r="AK2" s="28"/>
      <c r="AL2" s="28" t="s">
        <v>136</v>
      </c>
      <c r="AM2" s="71" t="s">
        <v>137</v>
      </c>
      <c r="AN2" s="27"/>
      <c r="AO2" s="27" t="s">
        <v>53</v>
      </c>
      <c r="AP2" s="27" t="s">
        <v>53</v>
      </c>
      <c r="AQ2" s="35"/>
      <c r="AR2" s="27" t="s">
        <v>53</v>
      </c>
      <c r="AS2" s="27" t="s">
        <v>53</v>
      </c>
      <c r="AT2" s="35"/>
      <c r="AU2" s="27" t="s">
        <v>53</v>
      </c>
      <c r="AV2" s="27"/>
      <c r="AW2" s="35"/>
      <c r="AX2" s="27" t="s">
        <v>53</v>
      </c>
      <c r="AY2" s="27"/>
      <c r="AZ2" s="35"/>
      <c r="BA2" s="27"/>
      <c r="BB2" s="27"/>
      <c r="BC2" s="28"/>
      <c r="BD2" s="27"/>
      <c r="BE2" s="27"/>
      <c r="BF2" s="28"/>
      <c r="BG2" s="27"/>
      <c r="BH2" s="27"/>
      <c r="BI2" s="27"/>
      <c r="BJ2" s="27"/>
      <c r="BK2" s="27"/>
      <c r="BL2" s="27"/>
      <c r="BM2" s="27"/>
      <c r="BN2" s="27"/>
      <c r="BO2" s="27"/>
      <c r="BP2" s="27"/>
      <c r="BQ2" s="27"/>
      <c r="BR2" s="27"/>
      <c r="BS2" s="27"/>
      <c r="BT2" s="27"/>
      <c r="BU2" s="27"/>
      <c r="BV2" s="27"/>
      <c r="BW2" s="27"/>
      <c r="BX2" s="27"/>
      <c r="BY2" s="27"/>
      <c r="BZ2" s="36"/>
      <c r="CA2" s="36"/>
      <c r="CB2" s="36"/>
      <c r="CC2" s="36"/>
      <c r="CD2" s="36"/>
      <c r="CE2" s="36"/>
      <c r="CF2" s="36"/>
      <c r="CG2" s="36"/>
      <c r="CH2" s="36"/>
      <c r="CI2" s="36"/>
      <c r="CJ2" s="36"/>
      <c r="CK2" s="36"/>
      <c r="CL2" s="36"/>
      <c r="CM2" s="36"/>
    </row>
    <row r="3" spans="1:91" ht="96.75" customHeight="1" x14ac:dyDescent="0.2">
      <c r="A3" s="44" t="s">
        <v>59</v>
      </c>
      <c r="B3" s="78" t="s">
        <v>138</v>
      </c>
      <c r="C3" s="78">
        <v>2022</v>
      </c>
      <c r="D3" s="39" t="s">
        <v>139</v>
      </c>
      <c r="E3" s="24" t="s">
        <v>56</v>
      </c>
      <c r="F3" s="77" t="s">
        <v>91</v>
      </c>
      <c r="G3" s="78">
        <v>15</v>
      </c>
      <c r="H3" s="69" t="s">
        <v>140</v>
      </c>
      <c r="I3" s="69">
        <v>8</v>
      </c>
      <c r="J3" s="76" t="s">
        <v>53</v>
      </c>
      <c r="K3" s="76"/>
      <c r="L3" s="69" t="s">
        <v>53</v>
      </c>
      <c r="M3" s="114"/>
      <c r="N3" s="71" t="s">
        <v>93</v>
      </c>
      <c r="O3" s="27" t="s">
        <v>53</v>
      </c>
      <c r="P3" s="28" t="s">
        <v>54</v>
      </c>
      <c r="Q3" s="28" t="s">
        <v>53</v>
      </c>
      <c r="R3" s="28" t="s">
        <v>141</v>
      </c>
      <c r="S3" s="28" t="s">
        <v>57</v>
      </c>
      <c r="T3" s="37">
        <v>44683</v>
      </c>
      <c r="U3" s="80">
        <v>6692429</v>
      </c>
      <c r="V3" s="60">
        <f t="shared" si="0"/>
        <v>43293340</v>
      </c>
      <c r="W3" s="60">
        <v>0</v>
      </c>
      <c r="X3" s="60">
        <v>43293340</v>
      </c>
      <c r="Y3" s="29"/>
      <c r="Z3" s="47"/>
      <c r="AA3" s="31"/>
      <c r="AB3" s="32"/>
      <c r="AC3" s="33">
        <v>44972</v>
      </c>
      <c r="AD3" s="34"/>
      <c r="AE3" s="34"/>
      <c r="AF3" s="34"/>
      <c r="AG3" s="27" t="s">
        <v>53</v>
      </c>
      <c r="AH3" s="34"/>
      <c r="AI3" s="27" t="s">
        <v>53</v>
      </c>
      <c r="AJ3" s="48" t="s">
        <v>135</v>
      </c>
      <c r="AK3" s="28"/>
      <c r="AL3" s="28" t="s">
        <v>142</v>
      </c>
      <c r="AM3" s="71" t="s">
        <v>143</v>
      </c>
      <c r="AN3" s="27"/>
      <c r="AO3" s="27" t="s">
        <v>53</v>
      </c>
      <c r="AP3" s="27" t="s">
        <v>53</v>
      </c>
      <c r="AQ3" s="35"/>
      <c r="AR3" s="27" t="s">
        <v>53</v>
      </c>
      <c r="AS3" s="27" t="s">
        <v>53</v>
      </c>
      <c r="AT3" s="35"/>
      <c r="AU3" s="27" t="s">
        <v>53</v>
      </c>
      <c r="AV3" s="27"/>
      <c r="AW3" s="35"/>
      <c r="AX3" s="27" t="s">
        <v>53</v>
      </c>
      <c r="AY3" s="27"/>
      <c r="AZ3" s="35"/>
      <c r="BA3" s="27"/>
      <c r="BB3" s="27"/>
      <c r="BC3" s="28"/>
      <c r="BD3" s="27"/>
      <c r="BE3" s="27"/>
      <c r="BF3" s="28"/>
      <c r="BG3" s="27"/>
      <c r="BH3" s="27"/>
      <c r="BI3" s="27"/>
      <c r="BJ3" s="27"/>
      <c r="BK3" s="27"/>
      <c r="BL3" s="27"/>
      <c r="BM3" s="27"/>
      <c r="BN3" s="27"/>
      <c r="BO3" s="27"/>
      <c r="BP3" s="27"/>
      <c r="BQ3" s="27"/>
      <c r="BR3" s="27"/>
      <c r="BS3" s="27"/>
      <c r="BT3" s="27"/>
      <c r="BU3" s="27"/>
      <c r="BV3" s="27"/>
      <c r="BW3" s="27"/>
      <c r="BX3" s="27"/>
      <c r="BY3" s="27"/>
      <c r="BZ3" s="36"/>
      <c r="CA3" s="36"/>
      <c r="CB3" s="36"/>
      <c r="CC3" s="36"/>
      <c r="CD3" s="36"/>
      <c r="CE3" s="36"/>
      <c r="CF3" s="36"/>
      <c r="CG3" s="36"/>
      <c r="CH3" s="36"/>
      <c r="CI3" s="36"/>
      <c r="CJ3" s="36"/>
      <c r="CK3" s="36"/>
      <c r="CL3" s="36"/>
      <c r="CM3" s="36"/>
    </row>
    <row r="4" spans="1:91" ht="96.75" customHeight="1" x14ac:dyDescent="0.2">
      <c r="A4" s="28" t="s">
        <v>59</v>
      </c>
      <c r="B4" s="78" t="s">
        <v>150</v>
      </c>
      <c r="C4" s="78">
        <v>2020</v>
      </c>
      <c r="D4" s="25" t="s">
        <v>151</v>
      </c>
      <c r="E4" s="24" t="s">
        <v>52</v>
      </c>
      <c r="F4" s="77" t="s">
        <v>125</v>
      </c>
      <c r="G4" s="110">
        <v>15</v>
      </c>
      <c r="H4" s="69" t="s">
        <v>152</v>
      </c>
      <c r="I4" s="76"/>
      <c r="J4" s="69" t="s">
        <v>53</v>
      </c>
      <c r="K4" s="76"/>
      <c r="L4" s="69" t="s">
        <v>53</v>
      </c>
      <c r="M4" s="114"/>
      <c r="N4" s="71" t="s">
        <v>95</v>
      </c>
      <c r="O4" s="103" t="s">
        <v>53</v>
      </c>
      <c r="P4" s="28" t="s">
        <v>54</v>
      </c>
      <c r="Q4" s="28" t="s">
        <v>104</v>
      </c>
      <c r="R4" s="28" t="s">
        <v>153</v>
      </c>
      <c r="S4" s="28" t="s">
        <v>55</v>
      </c>
      <c r="T4" s="37">
        <v>44823</v>
      </c>
      <c r="U4" s="97">
        <v>45156</v>
      </c>
      <c r="V4" s="60">
        <f t="shared" si="0"/>
        <v>64006876</v>
      </c>
      <c r="W4" s="60">
        <v>41500000</v>
      </c>
      <c r="X4" s="60">
        <v>22506876</v>
      </c>
      <c r="Y4" s="46">
        <v>2500000</v>
      </c>
      <c r="Z4" s="30"/>
      <c r="AA4" s="31"/>
      <c r="AB4" s="32"/>
      <c r="AC4" s="49"/>
      <c r="AD4" s="34"/>
      <c r="AE4" s="34"/>
      <c r="AF4" s="34"/>
      <c r="AG4" s="85" t="s">
        <v>154</v>
      </c>
      <c r="AH4" s="45" t="s">
        <v>155</v>
      </c>
      <c r="AI4" s="27" t="s">
        <v>156</v>
      </c>
      <c r="AJ4" s="48" t="s">
        <v>135</v>
      </c>
      <c r="AK4" s="28"/>
      <c r="AL4" s="28" t="s">
        <v>157</v>
      </c>
      <c r="AM4" s="71" t="s">
        <v>158</v>
      </c>
      <c r="AN4" s="27"/>
      <c r="AO4" s="27" t="s">
        <v>53</v>
      </c>
      <c r="AP4" s="27" t="s">
        <v>53</v>
      </c>
      <c r="AQ4" s="35"/>
      <c r="AR4" s="27" t="s">
        <v>53</v>
      </c>
      <c r="AS4" s="27" t="s">
        <v>53</v>
      </c>
      <c r="AT4" s="35"/>
      <c r="AU4" s="27" t="s">
        <v>53</v>
      </c>
      <c r="AV4" s="27"/>
      <c r="AW4" s="35"/>
      <c r="AX4" s="27" t="s">
        <v>53</v>
      </c>
      <c r="AY4" s="27"/>
      <c r="AZ4" s="35"/>
      <c r="BA4" s="27"/>
      <c r="BB4" s="27"/>
      <c r="BC4" s="28"/>
      <c r="BD4" s="27"/>
      <c r="BE4" s="27"/>
      <c r="BF4" s="28"/>
      <c r="BG4" s="27"/>
      <c r="BH4" s="27"/>
      <c r="BI4" s="27"/>
      <c r="BJ4" s="27"/>
      <c r="BK4" s="27"/>
      <c r="BL4" s="27"/>
      <c r="BM4" s="27"/>
      <c r="BN4" s="27"/>
      <c r="BO4" s="27"/>
      <c r="BP4" s="27"/>
      <c r="BQ4" s="27"/>
      <c r="BR4" s="27"/>
      <c r="BS4" s="27"/>
      <c r="BT4" s="27"/>
      <c r="BU4" s="27"/>
      <c r="BV4" s="27"/>
      <c r="BW4" s="27"/>
      <c r="BX4" s="27"/>
      <c r="BY4" s="27"/>
      <c r="BZ4" s="36"/>
      <c r="CA4" s="36"/>
      <c r="CB4" s="36"/>
      <c r="CC4" s="36"/>
      <c r="CD4" s="36"/>
      <c r="CE4" s="36"/>
      <c r="CF4" s="36"/>
      <c r="CG4" s="36"/>
      <c r="CH4" s="36"/>
      <c r="CI4" s="36"/>
      <c r="CJ4" s="36"/>
      <c r="CK4" s="36"/>
      <c r="CL4" s="36"/>
      <c r="CM4" s="36"/>
    </row>
    <row r="5" spans="1:91" ht="166.5" customHeight="1" x14ac:dyDescent="0.2">
      <c r="A5" s="83" t="s">
        <v>59</v>
      </c>
      <c r="B5" s="78" t="s">
        <v>161</v>
      </c>
      <c r="C5" s="78">
        <v>2022</v>
      </c>
      <c r="D5" s="39" t="s">
        <v>162</v>
      </c>
      <c r="E5" s="24" t="s">
        <v>56</v>
      </c>
      <c r="F5" s="77" t="s">
        <v>101</v>
      </c>
      <c r="G5" s="78">
        <v>8</v>
      </c>
      <c r="H5" s="69" t="s">
        <v>108</v>
      </c>
      <c r="I5" s="69">
        <v>8</v>
      </c>
      <c r="J5" s="76" t="s">
        <v>92</v>
      </c>
      <c r="K5" s="76">
        <v>7</v>
      </c>
      <c r="L5" s="69" t="s">
        <v>53</v>
      </c>
      <c r="M5" s="114"/>
      <c r="N5" s="87" t="s">
        <v>163</v>
      </c>
      <c r="O5" s="27" t="s">
        <v>53</v>
      </c>
      <c r="P5" s="28" t="s">
        <v>54</v>
      </c>
      <c r="Q5" s="28" t="s">
        <v>53</v>
      </c>
      <c r="R5" s="28" t="s">
        <v>58</v>
      </c>
      <c r="S5" s="28" t="s">
        <v>57</v>
      </c>
      <c r="T5" s="37">
        <v>44823</v>
      </c>
      <c r="U5" s="97">
        <v>45156</v>
      </c>
      <c r="V5" s="60">
        <f t="shared" si="0"/>
        <v>63579269</v>
      </c>
      <c r="W5" s="60">
        <v>20000000</v>
      </c>
      <c r="X5" s="60">
        <v>43579269</v>
      </c>
      <c r="Y5" s="46">
        <f>300000+2300000</f>
        <v>2600000</v>
      </c>
      <c r="Z5" s="30">
        <v>300000</v>
      </c>
      <c r="AA5" s="31">
        <f>Y5-Z5</f>
        <v>2300000</v>
      </c>
      <c r="AB5" s="32">
        <f>W5-Y5</f>
        <v>17400000</v>
      </c>
      <c r="AC5" s="33"/>
      <c r="AD5" s="34"/>
      <c r="AE5" s="34"/>
      <c r="AF5" s="34"/>
      <c r="AG5" s="27" t="s">
        <v>164</v>
      </c>
      <c r="AH5" s="56">
        <v>45340</v>
      </c>
      <c r="AI5" s="27" t="s">
        <v>145</v>
      </c>
      <c r="AJ5" s="48" t="s">
        <v>135</v>
      </c>
      <c r="AK5" s="40"/>
      <c r="AL5" s="40" t="s">
        <v>165</v>
      </c>
      <c r="AM5" s="71" t="s">
        <v>166</v>
      </c>
      <c r="AN5" s="27"/>
      <c r="AO5" s="27" t="s">
        <v>53</v>
      </c>
      <c r="AP5" s="27" t="s">
        <v>53</v>
      </c>
      <c r="AQ5" s="35"/>
      <c r="AR5" s="27" t="s">
        <v>53</v>
      </c>
      <c r="AS5" s="27" t="s">
        <v>53</v>
      </c>
      <c r="AT5" s="35"/>
      <c r="AU5" s="27" t="s">
        <v>53</v>
      </c>
      <c r="AV5" s="27"/>
      <c r="AW5" s="35"/>
      <c r="AX5" s="27" t="s">
        <v>53</v>
      </c>
      <c r="AY5" s="27"/>
      <c r="AZ5" s="35"/>
      <c r="BA5" s="27"/>
      <c r="BB5" s="27"/>
      <c r="BC5" s="28"/>
      <c r="BD5" s="27"/>
      <c r="BE5" s="27"/>
      <c r="BF5" s="28"/>
      <c r="BG5" s="27"/>
      <c r="BH5" s="27"/>
      <c r="BI5" s="27"/>
      <c r="BJ5" s="27"/>
      <c r="BK5" s="27"/>
      <c r="BL5" s="27"/>
      <c r="BM5" s="27"/>
      <c r="BN5" s="27"/>
      <c r="BO5" s="27"/>
      <c r="BP5" s="27"/>
      <c r="BQ5" s="27"/>
      <c r="BR5" s="27"/>
      <c r="BS5" s="27"/>
      <c r="BT5" s="27"/>
      <c r="BU5" s="27"/>
      <c r="BV5" s="27"/>
      <c r="BW5" s="27"/>
      <c r="BX5" s="27"/>
      <c r="BY5" s="27"/>
      <c r="BZ5" s="36"/>
      <c r="CA5" s="36"/>
      <c r="CB5" s="36"/>
      <c r="CC5" s="36"/>
      <c r="CD5" s="36"/>
      <c r="CE5" s="36"/>
      <c r="CF5" s="36"/>
      <c r="CG5" s="36"/>
      <c r="CH5" s="36"/>
      <c r="CI5" s="36"/>
      <c r="CJ5" s="36"/>
      <c r="CK5" s="36"/>
      <c r="CL5" s="36"/>
      <c r="CM5" s="36"/>
    </row>
    <row r="6" spans="1:91" ht="96.75" customHeight="1" x14ac:dyDescent="0.2">
      <c r="A6" s="83" t="s">
        <v>59</v>
      </c>
      <c r="B6" s="78" t="s">
        <v>169</v>
      </c>
      <c r="C6" s="78">
        <v>2022</v>
      </c>
      <c r="D6" s="39" t="s">
        <v>170</v>
      </c>
      <c r="E6" s="24" t="s">
        <v>56</v>
      </c>
      <c r="F6" s="77" t="s">
        <v>108</v>
      </c>
      <c r="G6" s="78">
        <v>15</v>
      </c>
      <c r="H6" s="69" t="s">
        <v>171</v>
      </c>
      <c r="I6" s="69">
        <v>8</v>
      </c>
      <c r="J6" s="76" t="s">
        <v>53</v>
      </c>
      <c r="K6" s="76"/>
      <c r="L6" s="69" t="s">
        <v>53</v>
      </c>
      <c r="M6" s="114"/>
      <c r="N6" s="87" t="s">
        <v>96</v>
      </c>
      <c r="O6" s="27" t="s">
        <v>53</v>
      </c>
      <c r="P6" s="28" t="s">
        <v>54</v>
      </c>
      <c r="Q6" s="28" t="s">
        <v>53</v>
      </c>
      <c r="R6" s="28" t="s">
        <v>132</v>
      </c>
      <c r="S6" s="28" t="s">
        <v>57</v>
      </c>
      <c r="T6" s="37">
        <v>44823</v>
      </c>
      <c r="U6" s="97">
        <v>45156</v>
      </c>
      <c r="V6" s="60">
        <f t="shared" si="0"/>
        <v>62668051</v>
      </c>
      <c r="W6" s="60">
        <v>25000000</v>
      </c>
      <c r="X6" s="60">
        <v>37668051</v>
      </c>
      <c r="Y6" s="29">
        <f>21680000+720000+1100000</f>
        <v>23500000</v>
      </c>
      <c r="Z6" s="30"/>
      <c r="AA6" s="31"/>
      <c r="AB6" s="32"/>
      <c r="AC6" s="49"/>
      <c r="AD6" s="34"/>
      <c r="AE6" s="34"/>
      <c r="AF6" s="34"/>
      <c r="AG6" s="27" t="s">
        <v>172</v>
      </c>
      <c r="AH6" s="56">
        <v>45340</v>
      </c>
      <c r="AI6" s="27" t="s">
        <v>145</v>
      </c>
      <c r="AJ6" s="48" t="s">
        <v>135</v>
      </c>
      <c r="AK6" s="40"/>
      <c r="AL6" s="40" t="s">
        <v>165</v>
      </c>
      <c r="AM6" s="71" t="s">
        <v>173</v>
      </c>
      <c r="AN6" s="71"/>
      <c r="AO6" s="27" t="s">
        <v>53</v>
      </c>
      <c r="AP6" s="27" t="s">
        <v>53</v>
      </c>
      <c r="AQ6" s="35"/>
      <c r="AR6" s="27" t="s">
        <v>53</v>
      </c>
      <c r="AS6" s="27" t="s">
        <v>53</v>
      </c>
      <c r="AT6" s="35"/>
      <c r="AU6" s="27" t="s">
        <v>53</v>
      </c>
      <c r="AV6" s="27"/>
      <c r="AW6" s="35"/>
      <c r="AX6" s="27" t="s">
        <v>53</v>
      </c>
      <c r="AY6" s="27"/>
      <c r="AZ6" s="35"/>
      <c r="BA6" s="27"/>
      <c r="BB6" s="27"/>
      <c r="BC6" s="28"/>
      <c r="BD6" s="27"/>
      <c r="BE6" s="27"/>
      <c r="BF6" s="28"/>
      <c r="BG6" s="27"/>
      <c r="BH6" s="27"/>
      <c r="BI6" s="27"/>
      <c r="BJ6" s="27"/>
      <c r="BK6" s="27"/>
      <c r="BL6" s="27"/>
      <c r="BM6" s="27"/>
      <c r="BN6" s="27"/>
      <c r="BO6" s="27"/>
      <c r="BP6" s="27"/>
      <c r="BQ6" s="27"/>
      <c r="BR6" s="27"/>
      <c r="BS6" s="27"/>
      <c r="BT6" s="27"/>
      <c r="BU6" s="27"/>
      <c r="BV6" s="27"/>
      <c r="BW6" s="27"/>
      <c r="BX6" s="27"/>
      <c r="BY6" s="27"/>
      <c r="BZ6" s="36"/>
      <c r="CA6" s="36"/>
      <c r="CB6" s="36"/>
      <c r="CC6" s="36"/>
      <c r="CD6" s="36"/>
      <c r="CE6" s="36"/>
      <c r="CF6" s="36"/>
      <c r="CG6" s="36"/>
      <c r="CH6" s="36"/>
      <c r="CI6" s="36"/>
      <c r="CJ6" s="36"/>
      <c r="CK6" s="36"/>
      <c r="CL6" s="36"/>
      <c r="CM6" s="36"/>
    </row>
    <row r="7" spans="1:91" ht="96.75" customHeight="1" x14ac:dyDescent="0.2">
      <c r="A7" s="83" t="s">
        <v>59</v>
      </c>
      <c r="B7" s="78" t="s">
        <v>174</v>
      </c>
      <c r="C7" s="78">
        <v>2022</v>
      </c>
      <c r="D7" s="39" t="s">
        <v>175</v>
      </c>
      <c r="E7" s="24" t="s">
        <v>56</v>
      </c>
      <c r="F7" s="77" t="s">
        <v>97</v>
      </c>
      <c r="G7" s="78">
        <v>15</v>
      </c>
      <c r="H7" s="69" t="s">
        <v>110</v>
      </c>
      <c r="I7" s="69">
        <v>8</v>
      </c>
      <c r="J7" s="76" t="s">
        <v>53</v>
      </c>
      <c r="K7" s="76"/>
      <c r="L7" s="69" t="s">
        <v>53</v>
      </c>
      <c r="M7" s="114"/>
      <c r="N7" s="87" t="s">
        <v>102</v>
      </c>
      <c r="O7" s="27" t="s">
        <v>53</v>
      </c>
      <c r="P7" s="28" t="s">
        <v>54</v>
      </c>
      <c r="Q7" s="28" t="s">
        <v>53</v>
      </c>
      <c r="R7" s="28" t="s">
        <v>132</v>
      </c>
      <c r="S7" s="28" t="s">
        <v>57</v>
      </c>
      <c r="T7" s="37">
        <v>44823</v>
      </c>
      <c r="U7" s="97">
        <v>45156</v>
      </c>
      <c r="V7" s="60">
        <f t="shared" si="0"/>
        <v>50228500</v>
      </c>
      <c r="W7" s="60">
        <v>25000000</v>
      </c>
      <c r="X7" s="60">
        <v>25228500</v>
      </c>
      <c r="Y7" s="29">
        <f>200000+3179584</f>
        <v>3379584</v>
      </c>
      <c r="Z7" s="30"/>
      <c r="AA7" s="31"/>
      <c r="AB7" s="32">
        <f>W7-Y7</f>
        <v>21620416</v>
      </c>
      <c r="AC7" s="33">
        <v>44909</v>
      </c>
      <c r="AD7" s="34"/>
      <c r="AE7" s="34"/>
      <c r="AF7" s="34"/>
      <c r="AG7" s="27" t="s">
        <v>176</v>
      </c>
      <c r="AH7" s="28" t="s">
        <v>177</v>
      </c>
      <c r="AI7" s="27" t="s">
        <v>145</v>
      </c>
      <c r="AJ7" s="48" t="s">
        <v>135</v>
      </c>
      <c r="AK7" s="28"/>
      <c r="AL7" s="28" t="s">
        <v>53</v>
      </c>
      <c r="AM7" s="71" t="s">
        <v>178</v>
      </c>
      <c r="AN7" s="27"/>
      <c r="AO7" s="27" t="s">
        <v>53</v>
      </c>
      <c r="AP7" s="27" t="s">
        <v>53</v>
      </c>
      <c r="AQ7" s="35"/>
      <c r="AR7" s="27" t="s">
        <v>53</v>
      </c>
      <c r="AS7" s="27" t="s">
        <v>53</v>
      </c>
      <c r="AT7" s="35"/>
      <c r="AU7" s="27" t="s">
        <v>53</v>
      </c>
      <c r="AV7" s="27"/>
      <c r="AW7" s="35"/>
      <c r="AX7" s="27" t="s">
        <v>53</v>
      </c>
      <c r="AY7" s="27"/>
      <c r="AZ7" s="35"/>
      <c r="BA7" s="27"/>
      <c r="BB7" s="27"/>
      <c r="BC7" s="28"/>
      <c r="BD7" s="27"/>
      <c r="BE7" s="27"/>
      <c r="BF7" s="28"/>
      <c r="BG7" s="27"/>
      <c r="BH7" s="27"/>
      <c r="BI7" s="27"/>
      <c r="BJ7" s="27"/>
      <c r="BK7" s="27"/>
      <c r="BL7" s="27"/>
      <c r="BM7" s="27"/>
      <c r="BN7" s="27"/>
      <c r="BO7" s="27"/>
      <c r="BP7" s="27"/>
      <c r="BQ7" s="27"/>
      <c r="BR7" s="27"/>
      <c r="BS7" s="27"/>
      <c r="BT7" s="27"/>
      <c r="BU7" s="27"/>
      <c r="BV7" s="27"/>
      <c r="BW7" s="27"/>
      <c r="BX7" s="27"/>
      <c r="BY7" s="27"/>
      <c r="BZ7" s="36"/>
      <c r="CA7" s="36"/>
      <c r="CB7" s="36"/>
      <c r="CC7" s="36"/>
      <c r="CD7" s="36"/>
      <c r="CE7" s="36"/>
      <c r="CF7" s="36"/>
      <c r="CG7" s="36"/>
      <c r="CH7" s="36"/>
      <c r="CI7" s="36"/>
      <c r="CJ7" s="36"/>
      <c r="CK7" s="36"/>
      <c r="CL7" s="36"/>
      <c r="CM7" s="36"/>
    </row>
    <row r="8" spans="1:91" ht="96.75" customHeight="1" x14ac:dyDescent="0.2">
      <c r="A8" s="83" t="s">
        <v>118</v>
      </c>
      <c r="B8" s="78" t="s">
        <v>193</v>
      </c>
      <c r="C8" s="78">
        <v>2022</v>
      </c>
      <c r="D8" s="66" t="s">
        <v>194</v>
      </c>
      <c r="E8" s="24" t="s">
        <v>52</v>
      </c>
      <c r="F8" s="77" t="s">
        <v>184</v>
      </c>
      <c r="G8" s="78">
        <v>8</v>
      </c>
      <c r="H8" s="111" t="s">
        <v>195</v>
      </c>
      <c r="I8" s="69">
        <v>7</v>
      </c>
      <c r="J8" s="76" t="s">
        <v>152</v>
      </c>
      <c r="K8" s="76">
        <v>8</v>
      </c>
      <c r="L8" s="69" t="s">
        <v>192</v>
      </c>
      <c r="M8" s="114">
        <v>0</v>
      </c>
      <c r="N8" s="87" t="s">
        <v>196</v>
      </c>
      <c r="O8" s="27" t="s">
        <v>53</v>
      </c>
      <c r="P8" s="28" t="s">
        <v>54</v>
      </c>
      <c r="Q8" s="28" t="s">
        <v>53</v>
      </c>
      <c r="R8" s="28" t="s">
        <v>148</v>
      </c>
      <c r="S8" s="28" t="s">
        <v>57</v>
      </c>
      <c r="T8" s="37">
        <v>44823</v>
      </c>
      <c r="U8" s="97">
        <v>45156</v>
      </c>
      <c r="V8" s="60">
        <f t="shared" si="0"/>
        <v>176103175</v>
      </c>
      <c r="W8" s="60">
        <v>31996700</v>
      </c>
      <c r="X8" s="60">
        <v>144106475</v>
      </c>
      <c r="Y8" s="46"/>
      <c r="Z8" s="30"/>
      <c r="AA8" s="31"/>
      <c r="AB8" s="32"/>
      <c r="AC8" s="33">
        <v>45001</v>
      </c>
      <c r="AD8" s="34"/>
      <c r="AE8" s="34"/>
      <c r="AF8" s="34"/>
      <c r="AG8" s="27" t="s">
        <v>197</v>
      </c>
      <c r="AH8" s="56">
        <v>45450</v>
      </c>
      <c r="AI8" s="27" t="s">
        <v>67</v>
      </c>
      <c r="AJ8" s="48" t="s">
        <v>135</v>
      </c>
      <c r="AK8" s="28"/>
      <c r="AL8" s="28" t="s">
        <v>198</v>
      </c>
      <c r="AM8" s="71" t="s">
        <v>199</v>
      </c>
      <c r="AN8" s="59"/>
      <c r="AO8" s="27" t="s">
        <v>53</v>
      </c>
      <c r="AP8" s="27" t="s">
        <v>53</v>
      </c>
      <c r="AQ8" s="35"/>
      <c r="AR8" s="27" t="s">
        <v>53</v>
      </c>
      <c r="AS8" s="27" t="s">
        <v>53</v>
      </c>
      <c r="AT8" s="35"/>
      <c r="AU8" s="27" t="s">
        <v>53</v>
      </c>
      <c r="AV8" s="27"/>
      <c r="AW8" s="35"/>
      <c r="AX8" s="27" t="s">
        <v>53</v>
      </c>
      <c r="AY8" s="27"/>
      <c r="AZ8" s="35"/>
      <c r="BA8" s="27"/>
      <c r="BB8" s="27"/>
      <c r="BC8" s="28"/>
      <c r="BD8" s="27"/>
      <c r="BE8" s="27"/>
      <c r="BF8" s="28"/>
      <c r="BG8" s="27"/>
      <c r="BH8" s="27"/>
      <c r="BI8" s="27"/>
      <c r="BJ8" s="27"/>
      <c r="BK8" s="27"/>
      <c r="BL8" s="27"/>
      <c r="BM8" s="27"/>
      <c r="BN8" s="27"/>
      <c r="BO8" s="27"/>
      <c r="BP8" s="27"/>
      <c r="BQ8" s="27"/>
      <c r="BR8" s="27"/>
      <c r="BS8" s="27"/>
      <c r="BT8" s="27"/>
      <c r="BU8" s="27"/>
      <c r="BV8" s="27"/>
      <c r="BW8" s="27"/>
      <c r="BX8" s="27"/>
      <c r="BY8" s="27"/>
      <c r="BZ8" s="36"/>
      <c r="CA8" s="36"/>
      <c r="CB8" s="36"/>
      <c r="CC8" s="36"/>
      <c r="CD8" s="36"/>
      <c r="CE8" s="36"/>
      <c r="CF8" s="36"/>
      <c r="CG8" s="36"/>
      <c r="CH8" s="36"/>
      <c r="CI8" s="36"/>
      <c r="CJ8" s="36"/>
      <c r="CK8" s="36"/>
      <c r="CL8" s="36"/>
      <c r="CM8" s="36"/>
    </row>
    <row r="9" spans="1:91" ht="96.75" customHeight="1" x14ac:dyDescent="0.2">
      <c r="A9" s="83" t="s">
        <v>59</v>
      </c>
      <c r="B9" s="69" t="s">
        <v>200</v>
      </c>
      <c r="C9" s="69">
        <v>2023</v>
      </c>
      <c r="D9" s="61" t="s">
        <v>201</v>
      </c>
      <c r="E9" s="24" t="s">
        <v>56</v>
      </c>
      <c r="F9" s="87" t="s">
        <v>202</v>
      </c>
      <c r="G9" s="79">
        <v>15</v>
      </c>
      <c r="H9" s="69" t="s">
        <v>167</v>
      </c>
      <c r="I9" s="79">
        <v>8</v>
      </c>
      <c r="J9" s="101"/>
      <c r="K9" s="101"/>
      <c r="L9" s="101"/>
      <c r="M9" s="73"/>
      <c r="N9" s="87" t="s">
        <v>203</v>
      </c>
      <c r="O9" s="27"/>
      <c r="P9" s="28" t="s">
        <v>54</v>
      </c>
      <c r="Q9" s="28" t="s">
        <v>204</v>
      </c>
      <c r="R9" s="28" t="s">
        <v>205</v>
      </c>
      <c r="S9" s="28">
        <v>17</v>
      </c>
      <c r="T9" s="37">
        <v>45000</v>
      </c>
      <c r="U9" s="97">
        <v>45502</v>
      </c>
      <c r="V9" s="60">
        <v>72629060</v>
      </c>
      <c r="W9" s="60">
        <v>20000000</v>
      </c>
      <c r="X9" s="60">
        <v>52629060</v>
      </c>
      <c r="Y9" s="29"/>
      <c r="Z9" s="30"/>
      <c r="AA9" s="31"/>
      <c r="AB9" s="32"/>
      <c r="AC9" s="33"/>
      <c r="AD9" s="34"/>
      <c r="AE9" s="34"/>
      <c r="AF9" s="34"/>
      <c r="AG9" s="27"/>
      <c r="AH9" s="34"/>
      <c r="AI9" s="27"/>
      <c r="AJ9" s="48" t="s">
        <v>135</v>
      </c>
      <c r="AK9" s="28"/>
      <c r="AL9" s="28" t="s">
        <v>206</v>
      </c>
      <c r="AM9" s="71" t="s">
        <v>207</v>
      </c>
      <c r="AN9" s="27"/>
      <c r="AO9" s="27"/>
      <c r="AP9" s="27"/>
      <c r="AQ9" s="35"/>
      <c r="AR9" s="27"/>
      <c r="AS9" s="27"/>
      <c r="AT9" s="35"/>
      <c r="AU9" s="27"/>
      <c r="AV9" s="27"/>
      <c r="AW9" s="35"/>
      <c r="AX9" s="27"/>
      <c r="AY9" s="27"/>
      <c r="AZ9" s="35"/>
      <c r="BA9" s="27"/>
      <c r="BB9" s="27"/>
      <c r="BC9" s="43"/>
      <c r="BD9" s="27"/>
      <c r="BE9" s="27"/>
      <c r="BF9" s="43"/>
      <c r="BG9" s="27"/>
      <c r="BH9" s="27"/>
      <c r="BI9" s="27"/>
      <c r="BJ9" s="27"/>
      <c r="BK9" s="27"/>
      <c r="BL9" s="27"/>
      <c r="BM9" s="27"/>
      <c r="BN9" s="27"/>
      <c r="BO9" s="27"/>
      <c r="BP9" s="27"/>
      <c r="BQ9" s="27"/>
      <c r="BR9" s="27"/>
      <c r="BS9" s="27"/>
      <c r="BT9" s="27"/>
      <c r="BU9" s="27"/>
      <c r="BV9" s="27"/>
      <c r="BW9" s="27"/>
      <c r="BX9" s="27"/>
      <c r="BY9" s="27"/>
      <c r="BZ9" s="36"/>
      <c r="CA9" s="36"/>
      <c r="CB9" s="36"/>
      <c r="CC9" s="36"/>
      <c r="CD9" s="36"/>
      <c r="CE9" s="36"/>
      <c r="CF9" s="36"/>
      <c r="CG9" s="36"/>
      <c r="CH9" s="36"/>
      <c r="CI9" s="36"/>
      <c r="CJ9" s="36"/>
      <c r="CK9" s="36"/>
      <c r="CL9" s="36"/>
      <c r="CM9" s="36"/>
    </row>
    <row r="10" spans="1:91" ht="96.75" customHeight="1" x14ac:dyDescent="0.2">
      <c r="A10" s="83" t="s">
        <v>59</v>
      </c>
      <c r="B10" s="69" t="s">
        <v>208</v>
      </c>
      <c r="C10" s="69">
        <v>2023</v>
      </c>
      <c r="D10" s="66" t="s">
        <v>209</v>
      </c>
      <c r="E10" s="24" t="s">
        <v>52</v>
      </c>
      <c r="F10" s="87" t="s">
        <v>60</v>
      </c>
      <c r="G10" s="79">
        <v>14</v>
      </c>
      <c r="H10" s="69" t="s">
        <v>167</v>
      </c>
      <c r="I10" s="79">
        <v>3</v>
      </c>
      <c r="J10" s="70"/>
      <c r="K10" s="70"/>
      <c r="L10" s="70"/>
      <c r="M10" s="73"/>
      <c r="N10" s="83" t="s">
        <v>61</v>
      </c>
      <c r="O10" s="27"/>
      <c r="P10" s="28" t="s">
        <v>54</v>
      </c>
      <c r="Q10" s="28" t="s">
        <v>210</v>
      </c>
      <c r="R10" s="28" t="s">
        <v>205</v>
      </c>
      <c r="S10" s="28">
        <v>17</v>
      </c>
      <c r="T10" s="37">
        <v>45000</v>
      </c>
      <c r="U10" s="97">
        <v>45502</v>
      </c>
      <c r="V10" s="60">
        <v>62841776</v>
      </c>
      <c r="W10" s="60">
        <v>20000000</v>
      </c>
      <c r="X10" s="60">
        <v>42841776</v>
      </c>
      <c r="Y10" s="29">
        <v>12000000</v>
      </c>
      <c r="Z10" s="30"/>
      <c r="AA10" s="31"/>
      <c r="AB10" s="32"/>
      <c r="AC10" s="33"/>
      <c r="AD10" s="34"/>
      <c r="AE10" s="34"/>
      <c r="AF10" s="34"/>
      <c r="AG10" s="27"/>
      <c r="AH10" s="34"/>
      <c r="AI10" s="27"/>
      <c r="AJ10" s="48" t="s">
        <v>135</v>
      </c>
      <c r="AK10" s="28"/>
      <c r="AL10" s="28" t="s">
        <v>206</v>
      </c>
      <c r="AM10" s="71" t="s">
        <v>211</v>
      </c>
      <c r="AN10" s="27"/>
      <c r="AO10" s="27"/>
      <c r="AP10" s="27"/>
      <c r="AQ10" s="35"/>
      <c r="AR10" s="27"/>
      <c r="AS10" s="27"/>
      <c r="AT10" s="35"/>
      <c r="AU10" s="27"/>
      <c r="AV10" s="27"/>
      <c r="AW10" s="35"/>
      <c r="AX10" s="27"/>
      <c r="AY10" s="27"/>
      <c r="AZ10" s="35"/>
      <c r="BA10" s="27"/>
      <c r="BB10" s="27"/>
      <c r="BC10" s="43"/>
      <c r="BD10" s="27"/>
      <c r="BE10" s="27"/>
      <c r="BF10" s="43"/>
      <c r="BG10" s="27"/>
      <c r="BH10" s="27"/>
      <c r="BI10" s="27"/>
      <c r="BJ10" s="27"/>
      <c r="BK10" s="27"/>
      <c r="BL10" s="27"/>
      <c r="BM10" s="27"/>
      <c r="BN10" s="27"/>
      <c r="BO10" s="27"/>
      <c r="BP10" s="27"/>
      <c r="BQ10" s="27"/>
      <c r="BR10" s="27"/>
      <c r="BS10" s="27"/>
      <c r="BT10" s="27"/>
      <c r="BU10" s="27"/>
      <c r="BV10" s="27"/>
      <c r="BW10" s="27"/>
      <c r="BX10" s="27"/>
      <c r="BY10" s="27"/>
      <c r="BZ10" s="36"/>
      <c r="CA10" s="36"/>
      <c r="CB10" s="36"/>
      <c r="CC10" s="36"/>
      <c r="CD10" s="36"/>
      <c r="CE10" s="36"/>
      <c r="CF10" s="36"/>
      <c r="CG10" s="36"/>
      <c r="CH10" s="36"/>
      <c r="CI10" s="36"/>
      <c r="CJ10" s="36"/>
      <c r="CK10" s="36"/>
      <c r="CL10" s="36"/>
      <c r="CM10" s="36"/>
    </row>
    <row r="11" spans="1:91" ht="96.75" customHeight="1" x14ac:dyDescent="0.2">
      <c r="A11" s="83" t="s">
        <v>59</v>
      </c>
      <c r="B11" s="69" t="s">
        <v>212</v>
      </c>
      <c r="C11" s="69">
        <v>2023</v>
      </c>
      <c r="D11" s="66" t="s">
        <v>213</v>
      </c>
      <c r="E11" s="24" t="s">
        <v>52</v>
      </c>
      <c r="F11" s="109" t="s">
        <v>214</v>
      </c>
      <c r="G11" s="79">
        <v>14</v>
      </c>
      <c r="H11" s="69" t="s">
        <v>215</v>
      </c>
      <c r="I11" s="79">
        <v>8</v>
      </c>
      <c r="J11" s="70"/>
      <c r="K11" s="70"/>
      <c r="L11" s="70"/>
      <c r="M11" s="73"/>
      <c r="N11" s="83" t="s">
        <v>102</v>
      </c>
      <c r="O11" s="27"/>
      <c r="P11" s="28" t="s">
        <v>54</v>
      </c>
      <c r="Q11" s="28" t="s">
        <v>216</v>
      </c>
      <c r="R11" s="28" t="s">
        <v>217</v>
      </c>
      <c r="S11" s="28">
        <v>17</v>
      </c>
      <c r="T11" s="37">
        <v>45000</v>
      </c>
      <c r="U11" s="97">
        <v>45502</v>
      </c>
      <c r="V11" s="60">
        <v>43962009</v>
      </c>
      <c r="W11" s="60">
        <v>20000000</v>
      </c>
      <c r="X11" s="60">
        <v>23962009</v>
      </c>
      <c r="Y11" s="29">
        <f>4360000+4200000</f>
        <v>8560000</v>
      </c>
      <c r="Z11" s="30"/>
      <c r="AA11" s="31"/>
      <c r="AB11" s="32"/>
      <c r="AC11" s="33"/>
      <c r="AD11" s="34"/>
      <c r="AE11" s="34"/>
      <c r="AF11" s="34"/>
      <c r="AG11" s="27"/>
      <c r="AH11" s="34"/>
      <c r="AI11" s="27"/>
      <c r="AJ11" s="48" t="s">
        <v>135</v>
      </c>
      <c r="AK11" s="28"/>
      <c r="AL11" s="28" t="s">
        <v>206</v>
      </c>
      <c r="AM11" s="71" t="s">
        <v>218</v>
      </c>
      <c r="AN11" s="27"/>
      <c r="AO11" s="27"/>
      <c r="AP11" s="27"/>
      <c r="AQ11" s="35"/>
      <c r="AR11" s="27"/>
      <c r="AS11" s="27"/>
      <c r="AT11" s="35"/>
      <c r="AU11" s="27"/>
      <c r="AV11" s="27"/>
      <c r="AW11" s="35"/>
      <c r="AX11" s="27"/>
      <c r="AY11" s="27"/>
      <c r="AZ11" s="35"/>
      <c r="BA11" s="27"/>
      <c r="BB11" s="27"/>
      <c r="BC11" s="43"/>
      <c r="BD11" s="27"/>
      <c r="BE11" s="27"/>
      <c r="BF11" s="43"/>
      <c r="BG11" s="27"/>
      <c r="BH11" s="27"/>
      <c r="BI11" s="27"/>
      <c r="BJ11" s="27"/>
      <c r="BK11" s="27"/>
      <c r="BL11" s="27"/>
      <c r="BM11" s="27"/>
      <c r="BN11" s="27"/>
      <c r="BO11" s="27"/>
      <c r="BP11" s="27"/>
      <c r="BQ11" s="27"/>
      <c r="BR11" s="27"/>
      <c r="BS11" s="27"/>
      <c r="BT11" s="27"/>
      <c r="BU11" s="27"/>
      <c r="BV11" s="27"/>
      <c r="BW11" s="27"/>
      <c r="BX11" s="27"/>
      <c r="BY11" s="27"/>
      <c r="BZ11" s="36"/>
      <c r="CA11" s="36"/>
      <c r="CB11" s="36"/>
      <c r="CC11" s="36"/>
      <c r="CD11" s="36"/>
      <c r="CE11" s="36"/>
      <c r="CF11" s="36"/>
      <c r="CG11" s="36"/>
      <c r="CH11" s="36"/>
      <c r="CI11" s="36"/>
      <c r="CJ11" s="36"/>
      <c r="CK11" s="36"/>
      <c r="CL11" s="36"/>
      <c r="CM11" s="36"/>
    </row>
    <row r="12" spans="1:91" ht="96.75" customHeight="1" x14ac:dyDescent="0.2">
      <c r="A12" s="83" t="s">
        <v>59</v>
      </c>
      <c r="B12" s="69" t="s">
        <v>222</v>
      </c>
      <c r="C12" s="69">
        <v>2023</v>
      </c>
      <c r="D12" s="66" t="s">
        <v>223</v>
      </c>
      <c r="E12" s="24" t="s">
        <v>52</v>
      </c>
      <c r="F12" s="87" t="s">
        <v>224</v>
      </c>
      <c r="G12" s="69">
        <v>11</v>
      </c>
      <c r="H12" s="69" t="s">
        <v>225</v>
      </c>
      <c r="I12" s="69">
        <v>6</v>
      </c>
      <c r="J12" s="69" t="s">
        <v>105</v>
      </c>
      <c r="K12" s="69">
        <v>6</v>
      </c>
      <c r="L12" s="102"/>
      <c r="M12" s="73"/>
      <c r="N12" s="87" t="s">
        <v>226</v>
      </c>
      <c r="O12" s="27"/>
      <c r="P12" s="28" t="s">
        <v>54</v>
      </c>
      <c r="Q12" s="28" t="s">
        <v>216</v>
      </c>
      <c r="R12" s="28" t="s">
        <v>205</v>
      </c>
      <c r="S12" s="28">
        <v>17</v>
      </c>
      <c r="T12" s="37">
        <v>45000</v>
      </c>
      <c r="U12" s="97">
        <v>45502</v>
      </c>
      <c r="V12" s="60">
        <v>44357496</v>
      </c>
      <c r="W12" s="60">
        <v>18000000</v>
      </c>
      <c r="X12" s="60">
        <v>26357496</v>
      </c>
      <c r="Y12" s="46">
        <f>10000000+1850000+300000</f>
        <v>12150000</v>
      </c>
      <c r="Z12" s="30"/>
      <c r="AA12" s="31"/>
      <c r="AB12" s="32"/>
      <c r="AC12" s="33"/>
      <c r="AD12" s="34"/>
      <c r="AE12" s="34"/>
      <c r="AF12" s="34"/>
      <c r="AG12" s="27"/>
      <c r="AH12" s="34"/>
      <c r="AI12" s="27"/>
      <c r="AJ12" s="48" t="s">
        <v>135</v>
      </c>
      <c r="AK12" s="28"/>
      <c r="AL12" s="28" t="s">
        <v>206</v>
      </c>
      <c r="AM12" s="71" t="s">
        <v>227</v>
      </c>
      <c r="AN12" s="27"/>
      <c r="AO12" s="27"/>
      <c r="AP12" s="27"/>
      <c r="AQ12" s="35"/>
      <c r="AR12" s="27"/>
      <c r="AS12" s="27"/>
      <c r="AT12" s="35"/>
      <c r="AU12" s="27"/>
      <c r="AV12" s="27"/>
      <c r="AW12" s="35"/>
      <c r="AX12" s="27"/>
      <c r="AY12" s="27"/>
      <c r="AZ12" s="35"/>
      <c r="BA12" s="27"/>
      <c r="BB12" s="27"/>
      <c r="BC12" s="43"/>
      <c r="BD12" s="27"/>
      <c r="BE12" s="27"/>
      <c r="BF12" s="43"/>
      <c r="BG12" s="27"/>
      <c r="BH12" s="27"/>
      <c r="BI12" s="27"/>
      <c r="BJ12" s="27"/>
      <c r="BK12" s="27"/>
      <c r="BL12" s="27"/>
      <c r="BM12" s="27"/>
      <c r="BN12" s="27"/>
      <c r="BO12" s="27"/>
      <c r="BP12" s="27"/>
      <c r="BQ12" s="27"/>
      <c r="BR12" s="27"/>
      <c r="BS12" s="27"/>
      <c r="BT12" s="27"/>
      <c r="BU12" s="27"/>
      <c r="BV12" s="27"/>
      <c r="BW12" s="27"/>
      <c r="BX12" s="27"/>
      <c r="BY12" s="27"/>
      <c r="BZ12" s="36"/>
      <c r="CA12" s="36"/>
      <c r="CB12" s="36"/>
      <c r="CC12" s="36"/>
      <c r="CD12" s="36"/>
      <c r="CE12" s="36"/>
      <c r="CF12" s="36"/>
      <c r="CG12" s="36"/>
      <c r="CH12" s="36"/>
      <c r="CI12" s="36"/>
      <c r="CJ12" s="36"/>
      <c r="CK12" s="36"/>
      <c r="CL12" s="36"/>
      <c r="CM12" s="36"/>
    </row>
    <row r="13" spans="1:91" ht="96.75" customHeight="1" x14ac:dyDescent="0.2">
      <c r="A13" s="88" t="s">
        <v>51</v>
      </c>
      <c r="B13" s="69" t="s">
        <v>228</v>
      </c>
      <c r="C13" s="69">
        <v>2023</v>
      </c>
      <c r="D13" s="66" t="s">
        <v>229</v>
      </c>
      <c r="E13" s="24" t="s">
        <v>56</v>
      </c>
      <c r="F13" s="87" t="s">
        <v>88</v>
      </c>
      <c r="G13" s="76">
        <v>8</v>
      </c>
      <c r="H13" s="76" t="s">
        <v>89</v>
      </c>
      <c r="I13" s="69">
        <v>6</v>
      </c>
      <c r="J13" s="69" t="s">
        <v>230</v>
      </c>
      <c r="K13" s="69">
        <v>4</v>
      </c>
      <c r="L13" s="69" t="s">
        <v>84</v>
      </c>
      <c r="M13" s="115">
        <v>4</v>
      </c>
      <c r="N13" s="75" t="s">
        <v>231</v>
      </c>
      <c r="O13" s="27"/>
      <c r="P13" s="28" t="s">
        <v>54</v>
      </c>
      <c r="Q13" s="28" t="s">
        <v>232</v>
      </c>
      <c r="R13" s="28" t="s">
        <v>217</v>
      </c>
      <c r="S13" s="28">
        <v>17</v>
      </c>
      <c r="T13" s="37">
        <v>45000</v>
      </c>
      <c r="U13" s="97">
        <v>45502</v>
      </c>
      <c r="V13" s="60">
        <v>49500264</v>
      </c>
      <c r="W13" s="60">
        <v>20000000</v>
      </c>
      <c r="X13" s="60">
        <v>29500264</v>
      </c>
      <c r="Y13" s="46">
        <f>1200000+8000000+1500000</f>
        <v>10700000</v>
      </c>
      <c r="Z13" s="47"/>
      <c r="AA13" s="31"/>
      <c r="AB13" s="32"/>
      <c r="AC13" s="33"/>
      <c r="AD13" s="34"/>
      <c r="AE13" s="34"/>
      <c r="AF13" s="34"/>
      <c r="AG13" s="27"/>
      <c r="AH13" s="34"/>
      <c r="AI13" s="27"/>
      <c r="AJ13" s="48" t="s">
        <v>135</v>
      </c>
      <c r="AK13" s="28"/>
      <c r="AL13" s="28" t="s">
        <v>206</v>
      </c>
      <c r="AM13" s="71" t="s">
        <v>233</v>
      </c>
      <c r="AN13" s="27" t="s">
        <v>234</v>
      </c>
      <c r="AO13" s="27"/>
      <c r="AP13" s="27"/>
      <c r="AQ13" s="35"/>
      <c r="AR13" s="27"/>
      <c r="AS13" s="27"/>
      <c r="AT13" s="35"/>
      <c r="AU13" s="27"/>
      <c r="AV13" s="27"/>
      <c r="AW13" s="35"/>
      <c r="AX13" s="27"/>
      <c r="AY13" s="27"/>
      <c r="AZ13" s="35"/>
      <c r="BA13" s="27"/>
      <c r="BB13" s="27"/>
      <c r="BC13" s="43"/>
      <c r="BD13" s="27"/>
      <c r="BE13" s="27"/>
      <c r="BF13" s="43"/>
      <c r="BG13" s="27"/>
      <c r="BH13" s="27"/>
      <c r="BI13" s="27"/>
      <c r="BJ13" s="27"/>
      <c r="BK13" s="27"/>
      <c r="BL13" s="27"/>
      <c r="BM13" s="27"/>
      <c r="BN13" s="27"/>
      <c r="BO13" s="27"/>
      <c r="BP13" s="27"/>
      <c r="BQ13" s="27"/>
      <c r="BR13" s="27"/>
      <c r="BS13" s="27"/>
      <c r="BT13" s="27"/>
      <c r="BU13" s="27"/>
      <c r="BV13" s="27"/>
      <c r="BW13" s="27"/>
      <c r="BX13" s="27"/>
      <c r="BY13" s="27"/>
      <c r="BZ13" s="36"/>
      <c r="CA13" s="36"/>
      <c r="CB13" s="36"/>
      <c r="CC13" s="36"/>
      <c r="CD13" s="36"/>
      <c r="CE13" s="36"/>
      <c r="CF13" s="36"/>
      <c r="CG13" s="36"/>
      <c r="CH13" s="36"/>
      <c r="CI13" s="36"/>
      <c r="CJ13" s="36"/>
      <c r="CK13" s="36"/>
      <c r="CL13" s="36"/>
      <c r="CM13" s="36"/>
    </row>
    <row r="14" spans="1:91" ht="96.75" customHeight="1" x14ac:dyDescent="0.2">
      <c r="A14" s="88" t="s">
        <v>51</v>
      </c>
      <c r="B14" s="69" t="s">
        <v>235</v>
      </c>
      <c r="C14" s="69">
        <v>2023</v>
      </c>
      <c r="D14" s="66" t="s">
        <v>236</v>
      </c>
      <c r="E14" s="24" t="s">
        <v>52</v>
      </c>
      <c r="F14" s="87" t="s">
        <v>237</v>
      </c>
      <c r="G14" s="76">
        <v>15</v>
      </c>
      <c r="H14" s="67" t="s">
        <v>238</v>
      </c>
      <c r="I14" s="69">
        <v>4</v>
      </c>
      <c r="J14" s="69" t="s">
        <v>239</v>
      </c>
      <c r="K14" s="69">
        <v>4</v>
      </c>
      <c r="L14" s="102"/>
      <c r="M14" s="73"/>
      <c r="N14" s="75" t="s">
        <v>240</v>
      </c>
      <c r="O14" s="27"/>
      <c r="P14" s="28" t="s">
        <v>54</v>
      </c>
      <c r="Q14" s="28" t="s">
        <v>241</v>
      </c>
      <c r="R14" s="28" t="s">
        <v>217</v>
      </c>
      <c r="S14" s="28">
        <v>17</v>
      </c>
      <c r="T14" s="37">
        <v>45000</v>
      </c>
      <c r="U14" s="97">
        <v>45502</v>
      </c>
      <c r="V14" s="60">
        <v>41280155</v>
      </c>
      <c r="W14" s="60">
        <v>20000000</v>
      </c>
      <c r="X14" s="60">
        <v>21280155</v>
      </c>
      <c r="Y14" s="29"/>
      <c r="Z14" s="30"/>
      <c r="AA14" s="31"/>
      <c r="AB14" s="32"/>
      <c r="AC14" s="33"/>
      <c r="AD14" s="34"/>
      <c r="AE14" s="34"/>
      <c r="AF14" s="34"/>
      <c r="AG14" s="27"/>
      <c r="AH14" s="34"/>
      <c r="AI14" s="27"/>
      <c r="AJ14" s="48" t="s">
        <v>135</v>
      </c>
      <c r="AK14" s="28"/>
      <c r="AL14" s="28" t="s">
        <v>206</v>
      </c>
      <c r="AM14" s="71" t="s">
        <v>242</v>
      </c>
      <c r="AN14" s="27"/>
      <c r="AO14" s="27"/>
      <c r="AP14" s="27"/>
      <c r="AQ14" s="35"/>
      <c r="AR14" s="27"/>
      <c r="AS14" s="27"/>
      <c r="AT14" s="35"/>
      <c r="AU14" s="27"/>
      <c r="AV14" s="27"/>
      <c r="AW14" s="35"/>
      <c r="AX14" s="27"/>
      <c r="AY14" s="27"/>
      <c r="AZ14" s="35"/>
      <c r="BA14" s="27"/>
      <c r="BB14" s="27"/>
      <c r="BC14" s="43"/>
      <c r="BD14" s="27"/>
      <c r="BE14" s="27"/>
      <c r="BF14" s="43"/>
      <c r="BG14" s="27"/>
      <c r="BH14" s="27"/>
      <c r="BI14" s="27"/>
      <c r="BJ14" s="27"/>
      <c r="BK14" s="27"/>
      <c r="BL14" s="27"/>
      <c r="BM14" s="27"/>
      <c r="BN14" s="27"/>
      <c r="BO14" s="27"/>
      <c r="BP14" s="27"/>
      <c r="BQ14" s="27"/>
      <c r="BR14" s="27"/>
      <c r="BS14" s="27"/>
      <c r="BT14" s="27"/>
      <c r="BU14" s="27"/>
      <c r="BV14" s="27"/>
      <c r="BW14" s="27"/>
      <c r="BX14" s="27"/>
      <c r="BY14" s="27"/>
      <c r="BZ14" s="36"/>
      <c r="CA14" s="36"/>
      <c r="CB14" s="36"/>
      <c r="CC14" s="36"/>
      <c r="CD14" s="36"/>
      <c r="CE14" s="36"/>
      <c r="CF14" s="36"/>
      <c r="CG14" s="36"/>
      <c r="CH14" s="36"/>
      <c r="CI14" s="36"/>
      <c r="CJ14" s="36"/>
      <c r="CK14" s="36"/>
      <c r="CL14" s="36"/>
      <c r="CM14" s="36"/>
    </row>
    <row r="15" spans="1:91" ht="96.75" customHeight="1" x14ac:dyDescent="0.2">
      <c r="A15" s="24" t="s">
        <v>51</v>
      </c>
      <c r="B15" s="69" t="s">
        <v>243</v>
      </c>
      <c r="C15" s="69">
        <v>2023</v>
      </c>
      <c r="D15" s="66" t="s">
        <v>244</v>
      </c>
      <c r="E15" s="24" t="s">
        <v>56</v>
      </c>
      <c r="F15" s="77" t="s">
        <v>245</v>
      </c>
      <c r="G15" s="78">
        <v>15</v>
      </c>
      <c r="H15" s="67"/>
      <c r="I15" s="79"/>
      <c r="J15" s="70"/>
      <c r="K15" s="70"/>
      <c r="L15" s="70"/>
      <c r="M15" s="73"/>
      <c r="N15" s="75" t="s">
        <v>246</v>
      </c>
      <c r="O15" s="27"/>
      <c r="P15" s="28"/>
      <c r="Q15" s="55" t="s">
        <v>247</v>
      </c>
      <c r="R15" s="28" t="s">
        <v>248</v>
      </c>
      <c r="S15" s="28">
        <v>11</v>
      </c>
      <c r="T15" s="37">
        <v>45142</v>
      </c>
      <c r="U15" s="80">
        <v>45476</v>
      </c>
      <c r="V15" s="60">
        <v>20000000</v>
      </c>
      <c r="W15" s="60">
        <v>20000000</v>
      </c>
      <c r="X15" s="60">
        <v>0</v>
      </c>
      <c r="Y15" s="29">
        <v>6775369</v>
      </c>
      <c r="Z15" s="30"/>
      <c r="AA15" s="31"/>
      <c r="AB15" s="32"/>
      <c r="AC15" s="33">
        <v>45275</v>
      </c>
      <c r="AD15" s="34"/>
      <c r="AE15" s="34"/>
      <c r="AF15" s="34"/>
      <c r="AG15" s="27"/>
      <c r="AH15" s="34"/>
      <c r="AI15" s="27"/>
      <c r="AJ15" s="48" t="s">
        <v>135</v>
      </c>
      <c r="AK15" s="28"/>
      <c r="AL15" s="28"/>
      <c r="AM15" s="71" t="s">
        <v>249</v>
      </c>
      <c r="AN15" s="27" t="s">
        <v>250</v>
      </c>
      <c r="AO15" s="27"/>
      <c r="AP15" s="27"/>
      <c r="AQ15" s="35"/>
      <c r="AR15" s="27"/>
      <c r="AS15" s="27"/>
      <c r="AT15" s="35"/>
      <c r="AU15" s="27"/>
      <c r="AV15" s="27"/>
      <c r="AW15" s="35"/>
      <c r="AX15" s="27"/>
      <c r="AY15" s="27"/>
      <c r="AZ15" s="35"/>
      <c r="BA15" s="27"/>
      <c r="BB15" s="27"/>
      <c r="BC15" s="43"/>
      <c r="BD15" s="27"/>
      <c r="BE15" s="27"/>
      <c r="BF15" s="43"/>
      <c r="BG15" s="27"/>
      <c r="BH15" s="27"/>
      <c r="BI15" s="27"/>
      <c r="BJ15" s="27"/>
      <c r="BK15" s="27"/>
      <c r="BL15" s="27"/>
      <c r="BM15" s="27"/>
      <c r="BN15" s="27"/>
      <c r="BO15" s="27"/>
      <c r="BP15" s="27"/>
      <c r="BQ15" s="27"/>
      <c r="BR15" s="27"/>
      <c r="BS15" s="27"/>
      <c r="BT15" s="27"/>
      <c r="BU15" s="27"/>
      <c r="BV15" s="27"/>
      <c r="BW15" s="27"/>
      <c r="BX15" s="27"/>
      <c r="BY15" s="27"/>
      <c r="BZ15" s="36"/>
      <c r="CA15" s="36"/>
      <c r="CB15" s="36"/>
      <c r="CC15" s="36"/>
      <c r="CD15" s="36"/>
      <c r="CE15" s="36"/>
      <c r="CF15" s="36"/>
      <c r="CG15" s="36"/>
      <c r="CH15" s="36"/>
      <c r="CI15" s="36"/>
      <c r="CJ15" s="36"/>
      <c r="CK15" s="36"/>
      <c r="CL15" s="36"/>
      <c r="CM15" s="36"/>
    </row>
    <row r="16" spans="1:91" ht="96.75" customHeight="1" x14ac:dyDescent="0.2">
      <c r="A16" s="24" t="s">
        <v>51</v>
      </c>
      <c r="B16" s="69" t="s">
        <v>251</v>
      </c>
      <c r="C16" s="69">
        <v>2023</v>
      </c>
      <c r="D16" s="66" t="s">
        <v>252</v>
      </c>
      <c r="E16" s="24" t="s">
        <v>56</v>
      </c>
      <c r="F16" s="77" t="s">
        <v>253</v>
      </c>
      <c r="G16" s="78">
        <v>15</v>
      </c>
      <c r="H16" s="67"/>
      <c r="I16" s="79"/>
      <c r="J16" s="70"/>
      <c r="K16" s="70"/>
      <c r="L16" s="70"/>
      <c r="M16" s="73"/>
      <c r="N16" s="75" t="s">
        <v>254</v>
      </c>
      <c r="O16" s="27"/>
      <c r="P16" s="28"/>
      <c r="Q16" s="55" t="s">
        <v>255</v>
      </c>
      <c r="R16" s="28" t="s">
        <v>248</v>
      </c>
      <c r="S16" s="28">
        <v>11</v>
      </c>
      <c r="T16" s="37">
        <v>45142</v>
      </c>
      <c r="U16" s="80">
        <v>45476</v>
      </c>
      <c r="V16" s="60">
        <v>19933000</v>
      </c>
      <c r="W16" s="60">
        <v>19933000</v>
      </c>
      <c r="X16" s="60">
        <v>0</v>
      </c>
      <c r="Y16" s="46">
        <f>11868000</f>
        <v>11868000</v>
      </c>
      <c r="Z16" s="30"/>
      <c r="AA16" s="31"/>
      <c r="AB16" s="32"/>
      <c r="AC16" s="49"/>
      <c r="AD16" s="34"/>
      <c r="AE16" s="34"/>
      <c r="AF16" s="34"/>
      <c r="AG16" s="27"/>
      <c r="AH16" s="34"/>
      <c r="AI16" s="27"/>
      <c r="AJ16" s="48" t="s">
        <v>135</v>
      </c>
      <c r="AK16" s="28"/>
      <c r="AL16" s="28" t="s">
        <v>256</v>
      </c>
      <c r="AM16" s="71" t="s">
        <v>257</v>
      </c>
      <c r="AN16" s="71"/>
      <c r="AO16" s="27"/>
      <c r="AP16" s="27"/>
      <c r="AQ16" s="35"/>
      <c r="AR16" s="27"/>
      <c r="AS16" s="27"/>
      <c r="AT16" s="35"/>
      <c r="AU16" s="27"/>
      <c r="AV16" s="27"/>
      <c r="AW16" s="35"/>
      <c r="AX16" s="27"/>
      <c r="AY16" s="27"/>
      <c r="AZ16" s="35"/>
      <c r="BA16" s="27"/>
      <c r="BB16" s="27"/>
      <c r="BC16" s="43"/>
      <c r="BD16" s="27"/>
      <c r="BE16" s="27"/>
      <c r="BF16" s="43"/>
      <c r="BG16" s="27"/>
      <c r="BH16" s="27"/>
      <c r="BI16" s="27"/>
      <c r="BJ16" s="27"/>
      <c r="BK16" s="27"/>
      <c r="BL16" s="27"/>
      <c r="BM16" s="27"/>
      <c r="BN16" s="27"/>
      <c r="BO16" s="27"/>
      <c r="BP16" s="27"/>
      <c r="BQ16" s="27"/>
      <c r="BR16" s="27"/>
      <c r="BS16" s="27"/>
      <c r="BT16" s="27"/>
      <c r="BU16" s="27"/>
      <c r="BV16" s="27"/>
      <c r="BW16" s="27"/>
      <c r="BX16" s="27"/>
      <c r="BY16" s="27"/>
      <c r="BZ16" s="36"/>
      <c r="CA16" s="36"/>
      <c r="CB16" s="36"/>
      <c r="CC16" s="36"/>
      <c r="CD16" s="36"/>
      <c r="CE16" s="36"/>
      <c r="CF16" s="36"/>
      <c r="CG16" s="36"/>
      <c r="CH16" s="36"/>
      <c r="CI16" s="36"/>
      <c r="CJ16" s="36"/>
      <c r="CK16" s="36"/>
      <c r="CL16" s="36"/>
      <c r="CM16" s="36"/>
    </row>
    <row r="17" spans="1:91" ht="96.75" customHeight="1" x14ac:dyDescent="0.2">
      <c r="A17" s="24" t="s">
        <v>51</v>
      </c>
      <c r="B17" s="69" t="s">
        <v>258</v>
      </c>
      <c r="C17" s="69">
        <v>2023</v>
      </c>
      <c r="D17" s="66" t="s">
        <v>259</v>
      </c>
      <c r="E17" s="24" t="s">
        <v>56</v>
      </c>
      <c r="F17" s="77" t="s">
        <v>73</v>
      </c>
      <c r="G17" s="78">
        <v>15</v>
      </c>
      <c r="H17" s="67"/>
      <c r="I17" s="79"/>
      <c r="J17" s="70"/>
      <c r="K17" s="70"/>
      <c r="L17" s="70"/>
      <c r="M17" s="73"/>
      <c r="N17" s="75" t="s">
        <v>260</v>
      </c>
      <c r="O17" s="27"/>
      <c r="P17" s="28"/>
      <c r="Q17" s="55" t="s">
        <v>261</v>
      </c>
      <c r="R17" s="28" t="s">
        <v>248</v>
      </c>
      <c r="S17" s="28">
        <v>11</v>
      </c>
      <c r="T17" s="37">
        <v>45142</v>
      </c>
      <c r="U17" s="80">
        <v>45476</v>
      </c>
      <c r="V17" s="60">
        <v>20000000</v>
      </c>
      <c r="W17" s="60">
        <v>20000000</v>
      </c>
      <c r="X17" s="60">
        <v>0</v>
      </c>
      <c r="Y17" s="46">
        <f>2399960+3599940</f>
        <v>5999900</v>
      </c>
      <c r="Z17" s="47"/>
      <c r="AA17" s="31"/>
      <c r="AB17" s="32"/>
      <c r="AC17" s="49"/>
      <c r="AD17" s="34"/>
      <c r="AE17" s="34"/>
      <c r="AF17" s="34"/>
      <c r="AG17" s="27"/>
      <c r="AH17" s="34"/>
      <c r="AI17" s="27"/>
      <c r="AJ17" s="48" t="s">
        <v>135</v>
      </c>
      <c r="AK17" s="28"/>
      <c r="AL17" s="28"/>
      <c r="AM17" s="71" t="s">
        <v>262</v>
      </c>
      <c r="AN17" s="71" t="s">
        <v>263</v>
      </c>
      <c r="AO17" s="27"/>
      <c r="AP17" s="27"/>
      <c r="AQ17" s="35"/>
      <c r="AR17" s="27"/>
      <c r="AS17" s="27"/>
      <c r="AT17" s="35"/>
      <c r="AU17" s="27"/>
      <c r="AV17" s="27"/>
      <c r="AW17" s="35"/>
      <c r="AX17" s="27"/>
      <c r="AY17" s="27"/>
      <c r="AZ17" s="35"/>
      <c r="BA17" s="27"/>
      <c r="BB17" s="27"/>
      <c r="BC17" s="43"/>
      <c r="BD17" s="27"/>
      <c r="BE17" s="27"/>
      <c r="BF17" s="43"/>
      <c r="BG17" s="27"/>
      <c r="BH17" s="27"/>
      <c r="BI17" s="27"/>
      <c r="BJ17" s="27"/>
      <c r="BK17" s="27"/>
      <c r="BL17" s="27"/>
      <c r="BM17" s="27"/>
      <c r="BN17" s="27"/>
      <c r="BO17" s="27"/>
      <c r="BP17" s="27"/>
      <c r="BQ17" s="27"/>
      <c r="BR17" s="27"/>
      <c r="BS17" s="27"/>
      <c r="BT17" s="27"/>
      <c r="BU17" s="27"/>
      <c r="BV17" s="27"/>
      <c r="BW17" s="27"/>
      <c r="BX17" s="27"/>
      <c r="BY17" s="27"/>
      <c r="BZ17" s="36"/>
      <c r="CA17" s="36"/>
      <c r="CB17" s="36"/>
      <c r="CC17" s="36"/>
      <c r="CD17" s="36"/>
      <c r="CE17" s="36"/>
      <c r="CF17" s="36"/>
      <c r="CG17" s="36"/>
      <c r="CH17" s="36"/>
      <c r="CI17" s="36"/>
      <c r="CJ17" s="36"/>
      <c r="CK17" s="36"/>
      <c r="CL17" s="36"/>
      <c r="CM17" s="36"/>
    </row>
    <row r="18" spans="1:91" ht="96.75" customHeight="1" x14ac:dyDescent="0.2">
      <c r="A18" s="88" t="s">
        <v>51</v>
      </c>
      <c r="B18" s="69" t="s">
        <v>264</v>
      </c>
      <c r="C18" s="69">
        <v>2023</v>
      </c>
      <c r="D18" s="66" t="s">
        <v>265</v>
      </c>
      <c r="E18" s="24" t="s">
        <v>266</v>
      </c>
      <c r="F18" s="77" t="s">
        <v>267</v>
      </c>
      <c r="G18" s="78">
        <v>15</v>
      </c>
      <c r="H18" s="67"/>
      <c r="I18" s="79"/>
      <c r="J18" s="70"/>
      <c r="K18" s="70"/>
      <c r="L18" s="70"/>
      <c r="M18" s="73"/>
      <c r="N18" s="75" t="s">
        <v>268</v>
      </c>
      <c r="O18" s="27"/>
      <c r="P18" s="28"/>
      <c r="Q18" s="55" t="s">
        <v>269</v>
      </c>
      <c r="R18" s="28" t="s">
        <v>248</v>
      </c>
      <c r="S18" s="28">
        <v>11</v>
      </c>
      <c r="T18" s="37">
        <v>45142</v>
      </c>
      <c r="U18" s="80">
        <v>45476</v>
      </c>
      <c r="V18" s="60">
        <v>20000000</v>
      </c>
      <c r="W18" s="60">
        <v>20000000</v>
      </c>
      <c r="X18" s="60">
        <v>0</v>
      </c>
      <c r="Y18" s="29">
        <f>2933333+3685430</f>
        <v>6618763</v>
      </c>
      <c r="Z18" s="30"/>
      <c r="AA18" s="31"/>
      <c r="AB18" s="32"/>
      <c r="AC18" s="49">
        <v>45275</v>
      </c>
      <c r="AD18" s="34"/>
      <c r="AE18" s="34"/>
      <c r="AF18" s="34"/>
      <c r="AG18" s="27"/>
      <c r="AH18" s="34"/>
      <c r="AI18" s="27"/>
      <c r="AJ18" s="48" t="s">
        <v>135</v>
      </c>
      <c r="AK18" s="28"/>
      <c r="AL18" s="28" t="s">
        <v>270</v>
      </c>
      <c r="AM18" s="71" t="s">
        <v>271</v>
      </c>
      <c r="AN18" s="27" t="s">
        <v>272</v>
      </c>
      <c r="AO18" s="27"/>
      <c r="AP18" s="27"/>
      <c r="AQ18" s="35"/>
      <c r="AR18" s="27"/>
      <c r="AS18" s="27"/>
      <c r="AT18" s="35"/>
      <c r="AU18" s="27"/>
      <c r="AV18" s="27"/>
      <c r="AW18" s="35"/>
      <c r="AX18" s="27"/>
      <c r="AY18" s="27"/>
      <c r="AZ18" s="35"/>
      <c r="BA18" s="27"/>
      <c r="BB18" s="27"/>
      <c r="BC18" s="43"/>
      <c r="BD18" s="27"/>
      <c r="BE18" s="27"/>
      <c r="BF18" s="43"/>
      <c r="BG18" s="27"/>
      <c r="BH18" s="27"/>
      <c r="BI18" s="27"/>
      <c r="BJ18" s="27"/>
      <c r="BK18" s="27"/>
      <c r="BL18" s="27"/>
      <c r="BM18" s="27"/>
      <c r="BN18" s="27"/>
      <c r="BO18" s="27"/>
      <c r="BP18" s="27"/>
      <c r="BQ18" s="27"/>
      <c r="BR18" s="27"/>
      <c r="BS18" s="27"/>
      <c r="BT18" s="27"/>
      <c r="BU18" s="27"/>
      <c r="BV18" s="27"/>
      <c r="BW18" s="27"/>
      <c r="BX18" s="27"/>
      <c r="BY18" s="27"/>
      <c r="BZ18" s="36"/>
      <c r="CA18" s="36"/>
      <c r="CB18" s="36"/>
      <c r="CC18" s="36"/>
      <c r="CD18" s="36"/>
      <c r="CE18" s="36"/>
      <c r="CF18" s="36"/>
      <c r="CG18" s="36"/>
      <c r="CH18" s="36"/>
      <c r="CI18" s="36"/>
      <c r="CJ18" s="36"/>
      <c r="CK18" s="36"/>
      <c r="CL18" s="36"/>
      <c r="CM18" s="36"/>
    </row>
    <row r="19" spans="1:91" ht="96.75" customHeight="1" x14ac:dyDescent="0.2">
      <c r="A19" s="88" t="s">
        <v>51</v>
      </c>
      <c r="B19" s="69" t="s">
        <v>273</v>
      </c>
      <c r="C19" s="69">
        <v>2023</v>
      </c>
      <c r="D19" s="66" t="s">
        <v>274</v>
      </c>
      <c r="E19" s="24" t="s">
        <v>56</v>
      </c>
      <c r="F19" s="77" t="s">
        <v>275</v>
      </c>
      <c r="G19" s="78">
        <v>15</v>
      </c>
      <c r="H19" s="67"/>
      <c r="I19" s="79"/>
      <c r="J19" s="70"/>
      <c r="K19" s="70"/>
      <c r="L19" s="70"/>
      <c r="M19" s="73"/>
      <c r="N19" s="75" t="s">
        <v>276</v>
      </c>
      <c r="O19" s="27"/>
      <c r="P19" s="28"/>
      <c r="Q19" s="55" t="s">
        <v>277</v>
      </c>
      <c r="R19" s="28" t="s">
        <v>248</v>
      </c>
      <c r="S19" s="28">
        <v>11</v>
      </c>
      <c r="T19" s="37">
        <v>45142</v>
      </c>
      <c r="U19" s="80">
        <v>45476</v>
      </c>
      <c r="V19" s="60">
        <v>18000000</v>
      </c>
      <c r="W19" s="60">
        <v>18000000</v>
      </c>
      <c r="X19" s="60">
        <v>0</v>
      </c>
      <c r="Y19" s="46">
        <v>600000</v>
      </c>
      <c r="Z19" s="47"/>
      <c r="AA19" s="31"/>
      <c r="AB19" s="32"/>
      <c r="AC19" s="49"/>
      <c r="AD19" s="34"/>
      <c r="AE19" s="34"/>
      <c r="AF19" s="34"/>
      <c r="AG19" s="27"/>
      <c r="AH19" s="34"/>
      <c r="AI19" s="27"/>
      <c r="AJ19" s="48" t="s">
        <v>135</v>
      </c>
      <c r="AK19" s="28"/>
      <c r="AL19" s="28" t="s">
        <v>278</v>
      </c>
      <c r="AM19" s="71" t="s">
        <v>279</v>
      </c>
      <c r="AN19" s="71"/>
      <c r="AO19" s="27"/>
      <c r="AP19" s="27"/>
      <c r="AQ19" s="35"/>
      <c r="AR19" s="27"/>
      <c r="AS19" s="27"/>
      <c r="AT19" s="35"/>
      <c r="AU19" s="27"/>
      <c r="AV19" s="27"/>
      <c r="AW19" s="35"/>
      <c r="AX19" s="27"/>
      <c r="AY19" s="27"/>
      <c r="AZ19" s="35"/>
      <c r="BA19" s="27"/>
      <c r="BB19" s="27"/>
      <c r="BC19" s="43"/>
      <c r="BD19" s="27"/>
      <c r="BE19" s="27"/>
      <c r="BF19" s="43"/>
      <c r="BG19" s="27"/>
      <c r="BH19" s="27"/>
      <c r="BI19" s="27"/>
      <c r="BJ19" s="27"/>
      <c r="BK19" s="27"/>
      <c r="BL19" s="27"/>
      <c r="BM19" s="27"/>
      <c r="BN19" s="27"/>
      <c r="BO19" s="27"/>
      <c r="BP19" s="27"/>
      <c r="BQ19" s="27"/>
      <c r="BR19" s="27"/>
      <c r="BS19" s="27"/>
      <c r="BT19" s="27"/>
      <c r="BU19" s="27"/>
      <c r="BV19" s="27"/>
      <c r="BW19" s="27"/>
      <c r="BX19" s="27"/>
      <c r="BY19" s="27"/>
      <c r="BZ19" s="36"/>
      <c r="CA19" s="36"/>
      <c r="CB19" s="36"/>
      <c r="CC19" s="36"/>
      <c r="CD19" s="36"/>
      <c r="CE19" s="36"/>
      <c r="CF19" s="36"/>
      <c r="CG19" s="36"/>
      <c r="CH19" s="36"/>
      <c r="CI19" s="36"/>
      <c r="CJ19" s="36"/>
      <c r="CK19" s="36"/>
      <c r="CL19" s="36"/>
      <c r="CM19" s="36"/>
    </row>
    <row r="20" spans="1:91" ht="96.75" customHeight="1" x14ac:dyDescent="0.2">
      <c r="A20" s="88" t="s">
        <v>51</v>
      </c>
      <c r="B20" s="69" t="s">
        <v>280</v>
      </c>
      <c r="C20" s="69">
        <v>2023</v>
      </c>
      <c r="D20" s="66" t="s">
        <v>281</v>
      </c>
      <c r="E20" s="24" t="s">
        <v>56</v>
      </c>
      <c r="F20" s="40" t="s">
        <v>282</v>
      </c>
      <c r="G20" s="25">
        <v>15</v>
      </c>
      <c r="H20" s="105"/>
      <c r="I20" s="79"/>
      <c r="J20" s="70"/>
      <c r="K20" s="70"/>
      <c r="L20" s="70"/>
      <c r="M20" s="73"/>
      <c r="N20" s="105" t="s">
        <v>283</v>
      </c>
      <c r="O20" s="27"/>
      <c r="P20" s="28"/>
      <c r="Q20" s="55" t="s">
        <v>284</v>
      </c>
      <c r="R20" s="28" t="s">
        <v>248</v>
      </c>
      <c r="S20" s="28">
        <v>11</v>
      </c>
      <c r="T20" s="37">
        <v>45142</v>
      </c>
      <c r="U20" s="80">
        <v>45476</v>
      </c>
      <c r="V20" s="60">
        <v>20000000</v>
      </c>
      <c r="W20" s="60">
        <v>20000000</v>
      </c>
      <c r="X20" s="60">
        <v>0</v>
      </c>
      <c r="Y20" s="29">
        <f>485400+640000</f>
        <v>1125400</v>
      </c>
      <c r="Z20" s="30">
        <v>0</v>
      </c>
      <c r="AA20" s="31">
        <f>Y20-Z20</f>
        <v>1125400</v>
      </c>
      <c r="AB20" s="81">
        <f>W20-Y20</f>
        <v>18874600</v>
      </c>
      <c r="AC20" s="33"/>
      <c r="AD20" s="34"/>
      <c r="AE20" s="34"/>
      <c r="AF20" s="34"/>
      <c r="AG20" s="27"/>
      <c r="AH20" s="34"/>
      <c r="AI20" s="28"/>
      <c r="AJ20" s="53" t="s">
        <v>135</v>
      </c>
      <c r="AK20" s="28"/>
      <c r="AL20" s="28" t="s">
        <v>285</v>
      </c>
      <c r="AM20" s="28" t="s">
        <v>286</v>
      </c>
      <c r="AN20" s="27"/>
      <c r="AO20" s="27"/>
      <c r="AP20" s="27"/>
      <c r="AQ20" s="35"/>
      <c r="AR20" s="27"/>
      <c r="AS20" s="27"/>
      <c r="AT20" s="35"/>
      <c r="AU20" s="27"/>
      <c r="AV20" s="27"/>
      <c r="AW20" s="35"/>
      <c r="AX20" s="27"/>
      <c r="AY20" s="27"/>
      <c r="AZ20" s="35"/>
      <c r="BA20" s="27"/>
      <c r="BB20" s="27"/>
      <c r="BC20" s="43"/>
      <c r="BD20" s="27"/>
      <c r="BE20" s="27"/>
      <c r="BF20" s="43"/>
      <c r="BG20" s="27"/>
      <c r="BH20" s="27"/>
      <c r="BI20" s="27"/>
      <c r="BJ20" s="27"/>
      <c r="BK20" s="27"/>
      <c r="BL20" s="27"/>
      <c r="BM20" s="27"/>
      <c r="BN20" s="27"/>
      <c r="BO20" s="27"/>
      <c r="BP20" s="27"/>
      <c r="BQ20" s="27"/>
      <c r="BR20" s="27"/>
      <c r="BS20" s="27"/>
      <c r="BT20" s="27"/>
      <c r="BU20" s="27"/>
      <c r="BV20" s="27"/>
      <c r="BW20" s="27"/>
      <c r="BX20" s="27"/>
      <c r="BY20" s="27"/>
      <c r="BZ20" s="36"/>
      <c r="CA20" s="36"/>
      <c r="CB20" s="36"/>
      <c r="CC20" s="36"/>
      <c r="CD20" s="36"/>
      <c r="CE20" s="36"/>
      <c r="CF20" s="36"/>
      <c r="CG20" s="36"/>
      <c r="CH20" s="36"/>
      <c r="CI20" s="36"/>
      <c r="CJ20" s="36"/>
      <c r="CK20" s="36"/>
      <c r="CL20" s="36"/>
      <c r="CM20" s="36"/>
    </row>
    <row r="21" spans="1:91" ht="96.75" customHeight="1" x14ac:dyDescent="0.2">
      <c r="A21" s="88" t="s">
        <v>51</v>
      </c>
      <c r="B21" s="69" t="s">
        <v>287</v>
      </c>
      <c r="C21" s="69">
        <v>2023</v>
      </c>
      <c r="D21" s="66" t="s">
        <v>288</v>
      </c>
      <c r="E21" s="24" t="s">
        <v>56</v>
      </c>
      <c r="F21" s="77" t="s">
        <v>81</v>
      </c>
      <c r="G21" s="78">
        <v>15</v>
      </c>
      <c r="H21" s="76"/>
      <c r="I21" s="79"/>
      <c r="J21" s="101"/>
      <c r="K21" s="70"/>
      <c r="L21" s="70"/>
      <c r="M21" s="73"/>
      <c r="N21" s="105" t="s">
        <v>289</v>
      </c>
      <c r="O21" s="27"/>
      <c r="P21" s="28"/>
      <c r="Q21" s="55" t="s">
        <v>290</v>
      </c>
      <c r="R21" s="28" t="s">
        <v>248</v>
      </c>
      <c r="S21" s="28">
        <v>11</v>
      </c>
      <c r="T21" s="37">
        <v>45142</v>
      </c>
      <c r="U21" s="80">
        <v>45476</v>
      </c>
      <c r="V21" s="60">
        <v>20000000</v>
      </c>
      <c r="W21" s="60">
        <v>20000000</v>
      </c>
      <c r="X21" s="60">
        <v>0</v>
      </c>
      <c r="Y21" s="29">
        <f>1970000+850000+103853</f>
        <v>2923853</v>
      </c>
      <c r="Z21" s="30"/>
      <c r="AA21" s="31"/>
      <c r="AB21" s="32"/>
      <c r="AC21" s="33">
        <v>45275</v>
      </c>
      <c r="AD21" s="34"/>
      <c r="AE21" s="34"/>
      <c r="AF21" s="34"/>
      <c r="AG21" s="28"/>
      <c r="AH21" s="37"/>
      <c r="AI21" s="28"/>
      <c r="AJ21" s="48" t="s">
        <v>135</v>
      </c>
      <c r="AK21" s="28"/>
      <c r="AL21" s="28" t="s">
        <v>291</v>
      </c>
      <c r="AM21" s="28" t="s">
        <v>292</v>
      </c>
      <c r="AN21" s="27"/>
      <c r="AO21" s="27"/>
      <c r="AP21" s="27"/>
      <c r="AQ21" s="35"/>
      <c r="AR21" s="27"/>
      <c r="AS21" s="27"/>
      <c r="AT21" s="35"/>
      <c r="AU21" s="27"/>
      <c r="AV21" s="27"/>
      <c r="AW21" s="35"/>
      <c r="AX21" s="27"/>
      <c r="AY21" s="27"/>
      <c r="AZ21" s="35"/>
      <c r="BA21" s="27"/>
      <c r="BB21" s="27"/>
      <c r="BC21" s="43"/>
      <c r="BD21" s="27"/>
      <c r="BE21" s="27"/>
      <c r="BF21" s="43"/>
      <c r="BG21" s="27"/>
      <c r="BH21" s="27"/>
      <c r="BI21" s="27"/>
      <c r="BJ21" s="27"/>
      <c r="BK21" s="27"/>
      <c r="BL21" s="27"/>
      <c r="BM21" s="27"/>
      <c r="BN21" s="27"/>
      <c r="BO21" s="27"/>
      <c r="BP21" s="27"/>
      <c r="BQ21" s="27"/>
      <c r="BR21" s="27"/>
      <c r="BS21" s="27"/>
      <c r="BT21" s="27"/>
      <c r="BU21" s="27"/>
      <c r="BV21" s="27"/>
      <c r="BW21" s="27"/>
      <c r="BX21" s="27"/>
      <c r="BY21" s="27"/>
      <c r="BZ21" s="36"/>
      <c r="CA21" s="36"/>
      <c r="CB21" s="36"/>
      <c r="CC21" s="36"/>
      <c r="CD21" s="36"/>
      <c r="CE21" s="36"/>
      <c r="CF21" s="36"/>
      <c r="CG21" s="36"/>
      <c r="CH21" s="36"/>
      <c r="CI21" s="36"/>
      <c r="CJ21" s="36"/>
      <c r="CK21" s="36"/>
      <c r="CL21" s="36"/>
      <c r="CM21" s="36"/>
    </row>
    <row r="22" spans="1:91" ht="96.75" customHeight="1" x14ac:dyDescent="0.2">
      <c r="A22" s="82" t="s">
        <v>59</v>
      </c>
      <c r="B22" s="69" t="s">
        <v>293</v>
      </c>
      <c r="C22" s="69">
        <v>2023</v>
      </c>
      <c r="D22" s="105" t="s">
        <v>294</v>
      </c>
      <c r="E22" s="24" t="s">
        <v>56</v>
      </c>
      <c r="F22" s="40" t="s">
        <v>295</v>
      </c>
      <c r="G22" s="25">
        <v>15</v>
      </c>
      <c r="H22" s="105"/>
      <c r="I22" s="79"/>
      <c r="J22" s="70"/>
      <c r="K22" s="70"/>
      <c r="L22" s="70"/>
      <c r="M22" s="73"/>
      <c r="N22" s="105" t="s">
        <v>296</v>
      </c>
      <c r="O22" s="27"/>
      <c r="P22" s="28"/>
      <c r="Q22" s="55" t="s">
        <v>297</v>
      </c>
      <c r="R22" s="28" t="s">
        <v>248</v>
      </c>
      <c r="S22" s="28">
        <v>11</v>
      </c>
      <c r="T22" s="37">
        <v>45142</v>
      </c>
      <c r="U22" s="80">
        <v>45476</v>
      </c>
      <c r="V22" s="60">
        <v>20000000</v>
      </c>
      <c r="W22" s="60">
        <v>20000000</v>
      </c>
      <c r="X22" s="60">
        <v>0</v>
      </c>
      <c r="Y22" s="29">
        <f>3000000-3000000+3000000</f>
        <v>3000000</v>
      </c>
      <c r="Z22" s="30"/>
      <c r="AA22" s="31"/>
      <c r="AB22" s="32"/>
      <c r="AC22" s="33"/>
      <c r="AD22" s="34"/>
      <c r="AE22" s="34"/>
      <c r="AF22" s="34"/>
      <c r="AG22" s="27"/>
      <c r="AH22" s="34"/>
      <c r="AI22" s="28"/>
      <c r="AJ22" s="53" t="s">
        <v>135</v>
      </c>
      <c r="AK22" s="28"/>
      <c r="AL22" s="28" t="s">
        <v>298</v>
      </c>
      <c r="AM22" s="28" t="s">
        <v>299</v>
      </c>
      <c r="AN22" s="27"/>
      <c r="AO22" s="27"/>
      <c r="AP22" s="27"/>
      <c r="AQ22" s="35"/>
      <c r="AR22" s="27"/>
      <c r="AS22" s="27"/>
      <c r="AT22" s="35"/>
      <c r="AU22" s="27"/>
      <c r="AV22" s="27"/>
      <c r="AW22" s="35"/>
      <c r="AX22" s="27"/>
      <c r="AY22" s="27"/>
      <c r="AZ22" s="35"/>
      <c r="BA22" s="27"/>
      <c r="BB22" s="27"/>
      <c r="BC22" s="43"/>
      <c r="BD22" s="27"/>
      <c r="BE22" s="27"/>
      <c r="BF22" s="43"/>
      <c r="BG22" s="27"/>
      <c r="BH22" s="27"/>
      <c r="BI22" s="27"/>
      <c r="BJ22" s="27"/>
      <c r="BK22" s="27"/>
      <c r="BL22" s="27"/>
      <c r="BM22" s="27"/>
      <c r="BN22" s="27"/>
      <c r="BO22" s="27"/>
      <c r="BP22" s="27"/>
      <c r="BQ22" s="27"/>
      <c r="BR22" s="27"/>
      <c r="BS22" s="27"/>
      <c r="BT22" s="27"/>
      <c r="BU22" s="27"/>
      <c r="BV22" s="27"/>
      <c r="BW22" s="27"/>
      <c r="BX22" s="27"/>
      <c r="BY22" s="27"/>
      <c r="BZ22" s="36"/>
      <c r="CA22" s="36"/>
      <c r="CB22" s="36"/>
      <c r="CC22" s="36"/>
      <c r="CD22" s="36"/>
      <c r="CE22" s="36"/>
      <c r="CF22" s="36"/>
      <c r="CG22" s="36"/>
      <c r="CH22" s="36"/>
      <c r="CI22" s="36"/>
      <c r="CJ22" s="36"/>
      <c r="CK22" s="36"/>
      <c r="CL22" s="36"/>
      <c r="CM22" s="36"/>
    </row>
    <row r="23" spans="1:91" ht="96.75" customHeight="1" x14ac:dyDescent="0.2">
      <c r="A23" s="82" t="s">
        <v>59</v>
      </c>
      <c r="B23" s="69" t="s">
        <v>300</v>
      </c>
      <c r="C23" s="69">
        <v>2023</v>
      </c>
      <c r="D23" s="105" t="s">
        <v>301</v>
      </c>
      <c r="E23" s="24" t="s">
        <v>56</v>
      </c>
      <c r="F23" s="40" t="s">
        <v>302</v>
      </c>
      <c r="G23" s="25">
        <v>15</v>
      </c>
      <c r="H23" s="105"/>
      <c r="I23" s="79"/>
      <c r="J23" s="70"/>
      <c r="K23" s="101"/>
      <c r="L23" s="70"/>
      <c r="M23" s="73"/>
      <c r="N23" s="75" t="s">
        <v>296</v>
      </c>
      <c r="O23" s="27"/>
      <c r="P23" s="28"/>
      <c r="Q23" s="55" t="s">
        <v>303</v>
      </c>
      <c r="R23" s="28" t="s">
        <v>248</v>
      </c>
      <c r="S23" s="28">
        <v>11</v>
      </c>
      <c r="T23" s="37">
        <v>45142</v>
      </c>
      <c r="U23" s="80">
        <v>45476</v>
      </c>
      <c r="V23" s="60">
        <v>15000000</v>
      </c>
      <c r="W23" s="60">
        <v>15000000</v>
      </c>
      <c r="X23" s="60">
        <v>0</v>
      </c>
      <c r="Y23" s="46"/>
      <c r="Z23" s="30"/>
      <c r="AA23" s="31"/>
      <c r="AB23" s="32"/>
      <c r="AC23" s="33">
        <v>45272</v>
      </c>
      <c r="AD23" s="34"/>
      <c r="AE23" s="34"/>
      <c r="AF23" s="34"/>
      <c r="AG23" s="27"/>
      <c r="AH23" s="34"/>
      <c r="AI23" s="27"/>
      <c r="AJ23" s="48" t="s">
        <v>135</v>
      </c>
      <c r="AK23" s="28"/>
      <c r="AL23" s="42" t="s">
        <v>304</v>
      </c>
      <c r="AM23" s="28" t="s">
        <v>305</v>
      </c>
      <c r="AN23" s="28" t="s">
        <v>306</v>
      </c>
      <c r="AO23" s="27"/>
      <c r="AP23" s="27"/>
      <c r="AQ23" s="35"/>
      <c r="AR23" s="27"/>
      <c r="AS23" s="27"/>
      <c r="AT23" s="35"/>
      <c r="AU23" s="27"/>
      <c r="AV23" s="27"/>
      <c r="AW23" s="35"/>
      <c r="AX23" s="27"/>
      <c r="AY23" s="27"/>
      <c r="AZ23" s="35"/>
      <c r="BA23" s="27"/>
      <c r="BB23" s="27"/>
      <c r="BC23" s="43"/>
      <c r="BD23" s="27"/>
      <c r="BE23" s="27"/>
      <c r="BF23" s="43"/>
      <c r="BG23" s="27"/>
      <c r="BH23" s="27"/>
      <c r="BI23" s="27"/>
      <c r="BJ23" s="27"/>
      <c r="BK23" s="27"/>
      <c r="BL23" s="27"/>
      <c r="BM23" s="27"/>
      <c r="BN23" s="27"/>
      <c r="BO23" s="27"/>
      <c r="BP23" s="27"/>
      <c r="BQ23" s="27"/>
      <c r="BR23" s="27"/>
      <c r="BS23" s="27"/>
      <c r="BT23" s="27"/>
      <c r="BU23" s="27"/>
      <c r="BV23" s="27"/>
      <c r="BW23" s="27"/>
      <c r="BX23" s="27"/>
      <c r="BY23" s="27"/>
      <c r="BZ23" s="36"/>
      <c r="CA23" s="36"/>
      <c r="CB23" s="36"/>
      <c r="CC23" s="36"/>
      <c r="CD23" s="36"/>
      <c r="CE23" s="36"/>
      <c r="CF23" s="36"/>
      <c r="CG23" s="36"/>
      <c r="CH23" s="36"/>
      <c r="CI23" s="36"/>
      <c r="CJ23" s="36"/>
      <c r="CK23" s="36"/>
      <c r="CL23" s="36"/>
      <c r="CM23" s="36"/>
    </row>
    <row r="24" spans="1:91" ht="86.25" customHeight="1" x14ac:dyDescent="0.2">
      <c r="A24" s="51" t="s">
        <v>59</v>
      </c>
      <c r="B24" s="69" t="s">
        <v>307</v>
      </c>
      <c r="C24" s="69">
        <v>2023</v>
      </c>
      <c r="D24" s="105" t="s">
        <v>308</v>
      </c>
      <c r="E24" s="24" t="s">
        <v>56</v>
      </c>
      <c r="F24" s="40" t="s">
        <v>94</v>
      </c>
      <c r="G24" s="108">
        <v>15</v>
      </c>
      <c r="H24" s="74"/>
      <c r="I24" s="79"/>
      <c r="J24" s="101"/>
      <c r="K24" s="70"/>
      <c r="L24" s="70"/>
      <c r="M24" s="73"/>
      <c r="N24" s="75" t="s">
        <v>309</v>
      </c>
      <c r="O24" s="27"/>
      <c r="P24" s="28"/>
      <c r="Q24" s="105" t="s">
        <v>310</v>
      </c>
      <c r="R24" s="28" t="s">
        <v>248</v>
      </c>
      <c r="S24" s="28">
        <v>11</v>
      </c>
      <c r="T24" s="37">
        <v>45142</v>
      </c>
      <c r="U24" s="80">
        <v>45476</v>
      </c>
      <c r="V24" s="60">
        <v>20000000</v>
      </c>
      <c r="W24" s="60">
        <v>20000000</v>
      </c>
      <c r="X24" s="60">
        <v>0</v>
      </c>
      <c r="Y24" s="29"/>
      <c r="Z24" s="30"/>
      <c r="AA24" s="31"/>
      <c r="AB24" s="32"/>
      <c r="AC24" s="49"/>
      <c r="AD24" s="34"/>
      <c r="AE24" s="34"/>
      <c r="AF24" s="34"/>
      <c r="AG24" s="27"/>
      <c r="AH24" s="34"/>
      <c r="AI24" s="27"/>
      <c r="AJ24" s="48" t="s">
        <v>135</v>
      </c>
      <c r="AK24" s="28"/>
      <c r="AL24" s="28"/>
      <c r="AM24" s="28" t="s">
        <v>311</v>
      </c>
      <c r="AN24" s="28"/>
      <c r="AO24" s="27"/>
      <c r="AP24" s="27"/>
      <c r="AQ24" s="35"/>
      <c r="AR24" s="27"/>
      <c r="AS24" s="27"/>
      <c r="AT24" s="35"/>
      <c r="AU24" s="27"/>
      <c r="AV24" s="27"/>
      <c r="AW24" s="35"/>
      <c r="AX24" s="27"/>
      <c r="AY24" s="27"/>
      <c r="AZ24" s="35"/>
      <c r="BA24" s="27"/>
      <c r="BB24" s="27"/>
      <c r="BC24" s="43"/>
      <c r="BD24" s="27"/>
      <c r="BE24" s="27"/>
      <c r="BF24" s="43"/>
      <c r="BG24" s="27"/>
      <c r="BH24" s="27"/>
      <c r="BI24" s="27"/>
      <c r="BJ24" s="27"/>
      <c r="BK24" s="27"/>
      <c r="BL24" s="27"/>
      <c r="BM24" s="27"/>
      <c r="BN24" s="27"/>
      <c r="BO24" s="27"/>
      <c r="BP24" s="27"/>
      <c r="BQ24" s="27"/>
      <c r="BR24" s="27"/>
      <c r="BS24" s="27"/>
      <c r="BT24" s="27"/>
      <c r="BU24" s="27"/>
      <c r="BV24" s="27"/>
      <c r="BW24" s="27"/>
      <c r="BX24" s="27"/>
      <c r="BY24" s="27"/>
      <c r="BZ24" s="36"/>
      <c r="CA24" s="36"/>
      <c r="CB24" s="36"/>
      <c r="CC24" s="36"/>
      <c r="CD24" s="36"/>
      <c r="CE24" s="36"/>
      <c r="CF24" s="36"/>
      <c r="CG24" s="36"/>
      <c r="CH24" s="36"/>
      <c r="CI24" s="36"/>
      <c r="CJ24" s="36"/>
      <c r="CK24" s="36"/>
      <c r="CL24" s="36"/>
      <c r="CM24" s="36"/>
    </row>
    <row r="25" spans="1:91" ht="59.25" customHeight="1" x14ac:dyDescent="0.2">
      <c r="A25" s="51" t="s">
        <v>59</v>
      </c>
      <c r="B25" s="69" t="s">
        <v>312</v>
      </c>
      <c r="C25" s="69">
        <v>2023</v>
      </c>
      <c r="D25" s="105" t="s">
        <v>313</v>
      </c>
      <c r="E25" s="24" t="s">
        <v>56</v>
      </c>
      <c r="F25" s="40" t="s">
        <v>103</v>
      </c>
      <c r="G25" s="108">
        <v>15</v>
      </c>
      <c r="H25" s="105"/>
      <c r="I25" s="79"/>
      <c r="J25" s="101"/>
      <c r="K25" s="101"/>
      <c r="L25" s="70"/>
      <c r="M25" s="73"/>
      <c r="N25" s="75" t="s">
        <v>314</v>
      </c>
      <c r="O25" s="27"/>
      <c r="P25" s="28"/>
      <c r="Q25" s="105" t="s">
        <v>315</v>
      </c>
      <c r="R25" s="28" t="s">
        <v>248</v>
      </c>
      <c r="S25" s="28">
        <v>11</v>
      </c>
      <c r="T25" s="37">
        <v>45142</v>
      </c>
      <c r="U25" s="80">
        <v>45476</v>
      </c>
      <c r="V25" s="60">
        <v>20000000</v>
      </c>
      <c r="W25" s="60">
        <v>20000000</v>
      </c>
      <c r="X25" s="60">
        <v>0</v>
      </c>
      <c r="Y25" s="29">
        <v>10500000</v>
      </c>
      <c r="Z25" s="30"/>
      <c r="AA25" s="31"/>
      <c r="AB25" s="32"/>
      <c r="AC25" s="33"/>
      <c r="AD25" s="34"/>
      <c r="AE25" s="34"/>
      <c r="AF25" s="34"/>
      <c r="AG25" s="27"/>
      <c r="AH25" s="34"/>
      <c r="AI25" s="27"/>
      <c r="AJ25" s="48" t="s">
        <v>135</v>
      </c>
      <c r="AK25" s="28"/>
      <c r="AL25" s="28"/>
      <c r="AM25" s="28" t="s">
        <v>316</v>
      </c>
      <c r="AN25" s="27"/>
      <c r="AO25" s="27"/>
      <c r="AP25" s="27"/>
      <c r="AQ25" s="35"/>
      <c r="AR25" s="27"/>
      <c r="AS25" s="27"/>
      <c r="AT25" s="35"/>
      <c r="AU25" s="27"/>
      <c r="AV25" s="27"/>
      <c r="AW25" s="35"/>
      <c r="AX25" s="27"/>
      <c r="AY25" s="27"/>
      <c r="AZ25" s="35"/>
      <c r="BA25" s="27"/>
      <c r="BB25" s="27"/>
      <c r="BC25" s="43"/>
      <c r="BD25" s="27"/>
      <c r="BE25" s="27"/>
      <c r="BF25" s="43"/>
      <c r="BG25" s="27"/>
      <c r="BH25" s="27"/>
      <c r="BI25" s="27"/>
      <c r="BJ25" s="27"/>
      <c r="BK25" s="27"/>
      <c r="BL25" s="27"/>
      <c r="BM25" s="27"/>
      <c r="BN25" s="27"/>
      <c r="BO25" s="27"/>
      <c r="BP25" s="27"/>
      <c r="BQ25" s="27"/>
      <c r="BR25" s="27"/>
      <c r="BS25" s="27"/>
      <c r="BT25" s="27"/>
      <c r="BU25" s="27"/>
      <c r="BV25" s="27"/>
      <c r="BW25" s="27"/>
      <c r="BX25" s="27"/>
      <c r="BY25" s="27"/>
      <c r="BZ25" s="36"/>
      <c r="CA25" s="36"/>
      <c r="CB25" s="36"/>
      <c r="CC25" s="36"/>
      <c r="CD25" s="36"/>
      <c r="CE25" s="36"/>
      <c r="CF25" s="36"/>
      <c r="CG25" s="36"/>
      <c r="CH25" s="36"/>
      <c r="CI25" s="36"/>
      <c r="CJ25" s="36"/>
      <c r="CK25" s="36"/>
      <c r="CL25" s="36"/>
      <c r="CM25" s="36"/>
    </row>
    <row r="26" spans="1:91" ht="59.25" customHeight="1" x14ac:dyDescent="0.2">
      <c r="A26" s="51" t="s">
        <v>59</v>
      </c>
      <c r="B26" s="69" t="s">
        <v>317</v>
      </c>
      <c r="C26" s="69">
        <v>2023</v>
      </c>
      <c r="D26" s="105" t="s">
        <v>318</v>
      </c>
      <c r="E26" s="24" t="s">
        <v>56</v>
      </c>
      <c r="F26" s="40" t="s">
        <v>109</v>
      </c>
      <c r="G26" s="108">
        <v>15</v>
      </c>
      <c r="H26" s="105"/>
      <c r="I26" s="79"/>
      <c r="J26" s="101"/>
      <c r="K26" s="101"/>
      <c r="L26" s="70"/>
      <c r="M26" s="73"/>
      <c r="N26" s="75" t="s">
        <v>319</v>
      </c>
      <c r="O26" s="27"/>
      <c r="P26" s="28"/>
      <c r="Q26" s="105" t="s">
        <v>320</v>
      </c>
      <c r="R26" s="28" t="s">
        <v>248</v>
      </c>
      <c r="S26" s="28">
        <v>11</v>
      </c>
      <c r="T26" s="37">
        <v>45142</v>
      </c>
      <c r="U26" s="80">
        <v>45476</v>
      </c>
      <c r="V26" s="60">
        <v>10950000</v>
      </c>
      <c r="W26" s="60">
        <v>10950000</v>
      </c>
      <c r="X26" s="60">
        <v>0</v>
      </c>
      <c r="Y26" s="29"/>
      <c r="Z26" s="30"/>
      <c r="AA26" s="31"/>
      <c r="AB26" s="32"/>
      <c r="AC26" s="33"/>
      <c r="AD26" s="34"/>
      <c r="AE26" s="34"/>
      <c r="AF26" s="34"/>
      <c r="AG26" s="27"/>
      <c r="AH26" s="34"/>
      <c r="AI26" s="27"/>
      <c r="AJ26" s="48" t="s">
        <v>135</v>
      </c>
      <c r="AK26" s="28"/>
      <c r="AL26" s="28"/>
      <c r="AM26" s="28" t="s">
        <v>321</v>
      </c>
      <c r="AN26" s="27"/>
      <c r="AO26" s="27"/>
      <c r="AP26" s="27"/>
      <c r="AQ26" s="35"/>
      <c r="AR26" s="27"/>
      <c r="AS26" s="27"/>
      <c r="AT26" s="35"/>
      <c r="AU26" s="27"/>
      <c r="AV26" s="27"/>
      <c r="AW26" s="35"/>
      <c r="AX26" s="27"/>
      <c r="AY26" s="27"/>
      <c r="AZ26" s="35"/>
      <c r="BA26" s="27"/>
      <c r="BB26" s="27"/>
      <c r="BC26" s="43"/>
      <c r="BD26" s="27"/>
      <c r="BE26" s="27"/>
      <c r="BF26" s="43"/>
      <c r="BG26" s="27"/>
      <c r="BH26" s="27"/>
      <c r="BI26" s="27"/>
      <c r="BJ26" s="27"/>
      <c r="BK26" s="27"/>
      <c r="BL26" s="27"/>
      <c r="BM26" s="27"/>
      <c r="BN26" s="27"/>
      <c r="BO26" s="27"/>
      <c r="BP26" s="27"/>
      <c r="BQ26" s="27"/>
      <c r="BR26" s="27"/>
      <c r="BS26" s="27"/>
      <c r="BT26" s="27"/>
      <c r="BU26" s="27"/>
      <c r="BV26" s="27"/>
      <c r="BW26" s="27"/>
      <c r="BX26" s="27"/>
      <c r="BY26" s="27"/>
      <c r="BZ26" s="36"/>
      <c r="CA26" s="36"/>
      <c r="CB26" s="36"/>
      <c r="CC26" s="36"/>
      <c r="CD26" s="36"/>
      <c r="CE26" s="36"/>
      <c r="CF26" s="36"/>
      <c r="CG26" s="36"/>
      <c r="CH26" s="36"/>
      <c r="CI26" s="36"/>
      <c r="CJ26" s="36"/>
      <c r="CK26" s="36"/>
      <c r="CL26" s="36"/>
      <c r="CM26" s="36"/>
    </row>
    <row r="27" spans="1:91" ht="73.5" customHeight="1" x14ac:dyDescent="0.2">
      <c r="A27" s="51" t="s">
        <v>59</v>
      </c>
      <c r="B27" s="69" t="s">
        <v>322</v>
      </c>
      <c r="C27" s="69">
        <v>2023</v>
      </c>
      <c r="D27" s="105" t="s">
        <v>323</v>
      </c>
      <c r="E27" s="25" t="s">
        <v>56</v>
      </c>
      <c r="F27" s="40" t="s">
        <v>324</v>
      </c>
      <c r="G27" s="108">
        <v>15</v>
      </c>
      <c r="H27" s="74"/>
      <c r="I27" s="79"/>
      <c r="J27" s="101"/>
      <c r="K27" s="70"/>
      <c r="L27" s="70"/>
      <c r="M27" s="73"/>
      <c r="N27" s="75" t="s">
        <v>325</v>
      </c>
      <c r="O27" s="27"/>
      <c r="P27" s="28"/>
      <c r="Q27" s="105" t="s">
        <v>326</v>
      </c>
      <c r="R27" s="28" t="s">
        <v>248</v>
      </c>
      <c r="S27" s="28">
        <v>11</v>
      </c>
      <c r="T27" s="37">
        <v>45142</v>
      </c>
      <c r="U27" s="80">
        <v>45476</v>
      </c>
      <c r="V27" s="60">
        <v>20000000</v>
      </c>
      <c r="W27" s="60">
        <v>20000000</v>
      </c>
      <c r="X27" s="60">
        <v>0</v>
      </c>
      <c r="Y27" s="29">
        <f>2200000</f>
        <v>2200000</v>
      </c>
      <c r="Z27" s="30"/>
      <c r="AA27" s="31"/>
      <c r="AB27" s="32"/>
      <c r="AC27" s="33"/>
      <c r="AD27" s="34"/>
      <c r="AE27" s="34"/>
      <c r="AF27" s="34"/>
      <c r="AG27" s="27"/>
      <c r="AH27" s="34"/>
      <c r="AI27" s="27"/>
      <c r="AJ27" s="48" t="s">
        <v>135</v>
      </c>
      <c r="AK27" s="28"/>
      <c r="AL27" s="28"/>
      <c r="AM27" s="28" t="s">
        <v>327</v>
      </c>
      <c r="AN27" s="27"/>
      <c r="AO27" s="27"/>
      <c r="AP27" s="27"/>
      <c r="AQ27" s="35"/>
      <c r="AR27" s="27"/>
      <c r="AS27" s="27"/>
      <c r="AT27" s="35"/>
      <c r="AU27" s="27"/>
      <c r="AV27" s="27"/>
      <c r="AW27" s="35"/>
      <c r="AX27" s="27"/>
      <c r="AY27" s="27"/>
      <c r="AZ27" s="35"/>
      <c r="BA27" s="27"/>
      <c r="BB27" s="27"/>
      <c r="BC27" s="43"/>
      <c r="BD27" s="27"/>
      <c r="BE27" s="27"/>
      <c r="BF27" s="43"/>
      <c r="BG27" s="27"/>
      <c r="BH27" s="27"/>
      <c r="BI27" s="27"/>
      <c r="BJ27" s="27"/>
      <c r="BK27" s="27"/>
      <c r="BL27" s="27"/>
      <c r="BM27" s="27"/>
      <c r="BN27" s="27"/>
      <c r="BO27" s="27"/>
      <c r="BP27" s="27"/>
      <c r="BQ27" s="27"/>
      <c r="BR27" s="27"/>
      <c r="BS27" s="27"/>
      <c r="BT27" s="27"/>
      <c r="BU27" s="27"/>
      <c r="BV27" s="27"/>
      <c r="BW27" s="27"/>
      <c r="BX27" s="27"/>
      <c r="BY27" s="27"/>
      <c r="BZ27" s="36"/>
      <c r="CA27" s="36"/>
      <c r="CB27" s="36"/>
      <c r="CC27" s="36"/>
      <c r="CD27" s="36"/>
      <c r="CE27" s="36"/>
      <c r="CF27" s="36"/>
      <c r="CG27" s="36"/>
      <c r="CH27" s="36"/>
      <c r="CI27" s="36"/>
      <c r="CJ27" s="36"/>
      <c r="CK27" s="36"/>
      <c r="CL27" s="36"/>
      <c r="CM27" s="36"/>
    </row>
    <row r="28" spans="1:91" ht="111.75" customHeight="1" x14ac:dyDescent="0.2">
      <c r="A28" s="51" t="s">
        <v>59</v>
      </c>
      <c r="B28" s="69" t="s">
        <v>328</v>
      </c>
      <c r="C28" s="69">
        <v>2023</v>
      </c>
      <c r="D28" s="105" t="s">
        <v>329</v>
      </c>
      <c r="E28" s="78" t="s">
        <v>56</v>
      </c>
      <c r="F28" s="40" t="s">
        <v>330</v>
      </c>
      <c r="G28" s="108">
        <v>15</v>
      </c>
      <c r="H28" s="74"/>
      <c r="I28" s="79"/>
      <c r="J28" s="101"/>
      <c r="K28" s="70"/>
      <c r="L28" s="70"/>
      <c r="M28" s="73"/>
      <c r="N28" s="75" t="s">
        <v>331</v>
      </c>
      <c r="O28" s="27"/>
      <c r="P28" s="28"/>
      <c r="Q28" s="105" t="s">
        <v>332</v>
      </c>
      <c r="R28" s="28" t="s">
        <v>248</v>
      </c>
      <c r="S28" s="28">
        <v>11</v>
      </c>
      <c r="T28" s="37">
        <v>45142</v>
      </c>
      <c r="U28" s="80">
        <v>45476</v>
      </c>
      <c r="V28" s="60">
        <v>20000000</v>
      </c>
      <c r="W28" s="60">
        <v>20000000</v>
      </c>
      <c r="X28" s="60">
        <v>0</v>
      </c>
      <c r="Y28" s="46">
        <f>11000000+1000000+1550000+534655</f>
        <v>14084655</v>
      </c>
      <c r="Z28" s="30"/>
      <c r="AA28" s="31"/>
      <c r="AB28" s="32"/>
      <c r="AC28" s="49"/>
      <c r="AD28" s="34"/>
      <c r="AE28" s="34"/>
      <c r="AF28" s="34"/>
      <c r="AG28" s="27"/>
      <c r="AH28" s="34"/>
      <c r="AI28" s="27"/>
      <c r="AJ28" s="48" t="s">
        <v>135</v>
      </c>
      <c r="AK28" s="28"/>
      <c r="AL28" s="28"/>
      <c r="AM28" s="28" t="s">
        <v>333</v>
      </c>
      <c r="AN28" s="28"/>
      <c r="AO28" s="27"/>
      <c r="AP28" s="27"/>
      <c r="AQ28" s="35"/>
      <c r="AR28" s="27"/>
      <c r="AS28" s="27"/>
      <c r="AT28" s="35"/>
      <c r="AU28" s="27"/>
      <c r="AV28" s="27"/>
      <c r="AW28" s="35"/>
      <c r="AX28" s="27"/>
      <c r="AY28" s="27"/>
      <c r="AZ28" s="35"/>
      <c r="BA28" s="27"/>
      <c r="BB28" s="27"/>
      <c r="BC28" s="43"/>
      <c r="BD28" s="27"/>
      <c r="BE28" s="27"/>
      <c r="BF28" s="43"/>
      <c r="BG28" s="27"/>
      <c r="BH28" s="27"/>
      <c r="BI28" s="27"/>
      <c r="BJ28" s="27"/>
      <c r="BK28" s="27"/>
      <c r="BL28" s="27"/>
      <c r="BM28" s="27"/>
      <c r="BN28" s="27"/>
      <c r="BO28" s="27"/>
      <c r="BP28" s="27"/>
      <c r="BQ28" s="27"/>
      <c r="BR28" s="27"/>
      <c r="BS28" s="27"/>
      <c r="BT28" s="27"/>
      <c r="BU28" s="27"/>
      <c r="BV28" s="27"/>
      <c r="BW28" s="27"/>
      <c r="BX28" s="27"/>
      <c r="BY28" s="27"/>
      <c r="BZ28" s="36"/>
      <c r="CA28" s="36"/>
      <c r="CB28" s="36"/>
      <c r="CC28" s="36"/>
      <c r="CD28" s="36"/>
      <c r="CE28" s="36"/>
      <c r="CF28" s="36"/>
      <c r="CG28" s="36"/>
      <c r="CH28" s="36"/>
      <c r="CI28" s="36"/>
      <c r="CJ28" s="36"/>
      <c r="CK28" s="36"/>
      <c r="CL28" s="36"/>
      <c r="CM28" s="36"/>
    </row>
    <row r="29" spans="1:91" ht="123" customHeight="1" x14ac:dyDescent="0.2">
      <c r="A29" s="51" t="s">
        <v>59</v>
      </c>
      <c r="B29" s="69" t="s">
        <v>334</v>
      </c>
      <c r="C29" s="69">
        <v>2023</v>
      </c>
      <c r="D29" s="105" t="s">
        <v>335</v>
      </c>
      <c r="E29" s="78" t="s">
        <v>56</v>
      </c>
      <c r="F29" s="40" t="s">
        <v>336</v>
      </c>
      <c r="G29" s="108">
        <v>15</v>
      </c>
      <c r="H29" s="74"/>
      <c r="I29" s="79"/>
      <c r="J29" s="101"/>
      <c r="K29" s="70"/>
      <c r="L29" s="70"/>
      <c r="M29" s="73"/>
      <c r="N29" s="75" t="s">
        <v>337</v>
      </c>
      <c r="O29" s="27"/>
      <c r="P29" s="28"/>
      <c r="Q29" s="105" t="s">
        <v>106</v>
      </c>
      <c r="R29" s="28" t="s">
        <v>248</v>
      </c>
      <c r="S29" s="28">
        <v>11</v>
      </c>
      <c r="T29" s="37">
        <v>45142</v>
      </c>
      <c r="U29" s="80">
        <v>45476</v>
      </c>
      <c r="V29" s="60">
        <v>18600000</v>
      </c>
      <c r="W29" s="60">
        <v>18600000</v>
      </c>
      <c r="X29" s="60">
        <v>0</v>
      </c>
      <c r="Y29" s="29">
        <v>11000000</v>
      </c>
      <c r="Z29" s="30"/>
      <c r="AA29" s="31"/>
      <c r="AB29" s="32"/>
      <c r="AC29" s="49"/>
      <c r="AD29" s="34"/>
      <c r="AE29" s="34"/>
      <c r="AF29" s="34"/>
      <c r="AG29" s="27"/>
      <c r="AH29" s="34"/>
      <c r="AI29" s="27"/>
      <c r="AJ29" s="48" t="s">
        <v>135</v>
      </c>
      <c r="AK29" s="28"/>
      <c r="AL29" s="28"/>
      <c r="AM29" s="28" t="s">
        <v>338</v>
      </c>
      <c r="AN29" s="28"/>
      <c r="AO29" s="27"/>
      <c r="AP29" s="27"/>
      <c r="AQ29" s="35"/>
      <c r="AR29" s="27"/>
      <c r="AS29" s="27"/>
      <c r="AT29" s="35"/>
      <c r="AU29" s="27"/>
      <c r="AV29" s="27"/>
      <c r="AW29" s="35"/>
      <c r="AX29" s="27"/>
      <c r="AY29" s="27"/>
      <c r="AZ29" s="35"/>
      <c r="BA29" s="27"/>
      <c r="BB29" s="27"/>
      <c r="BC29" s="43"/>
      <c r="BD29" s="27"/>
      <c r="BE29" s="27"/>
      <c r="BF29" s="43"/>
      <c r="BG29" s="27"/>
      <c r="BH29" s="27"/>
      <c r="BI29" s="27"/>
      <c r="BJ29" s="27"/>
      <c r="BK29" s="27"/>
      <c r="BL29" s="27"/>
      <c r="BM29" s="27"/>
      <c r="BN29" s="27"/>
      <c r="BO29" s="27"/>
      <c r="BP29" s="27"/>
      <c r="BQ29" s="27"/>
      <c r="BR29" s="27"/>
      <c r="BS29" s="27"/>
      <c r="BT29" s="27"/>
      <c r="BU29" s="27"/>
      <c r="BV29" s="27"/>
      <c r="BW29" s="27"/>
      <c r="BX29" s="27"/>
      <c r="BY29" s="27"/>
      <c r="BZ29" s="36"/>
      <c r="CA29" s="36"/>
      <c r="CB29" s="36"/>
      <c r="CC29" s="36"/>
      <c r="CD29" s="36"/>
      <c r="CE29" s="36"/>
      <c r="CF29" s="36"/>
      <c r="CG29" s="36"/>
      <c r="CH29" s="36"/>
      <c r="CI29" s="36"/>
      <c r="CJ29" s="36"/>
      <c r="CK29" s="36"/>
      <c r="CL29" s="36"/>
      <c r="CM29" s="36"/>
    </row>
    <row r="30" spans="1:91" ht="59.25" customHeight="1" x14ac:dyDescent="0.2">
      <c r="A30" s="51" t="s">
        <v>118</v>
      </c>
      <c r="B30" s="69" t="s">
        <v>339</v>
      </c>
      <c r="C30" s="69">
        <v>2023</v>
      </c>
      <c r="D30" s="105" t="s">
        <v>340</v>
      </c>
      <c r="E30" s="78" t="s">
        <v>56</v>
      </c>
      <c r="F30" s="40" t="s">
        <v>341</v>
      </c>
      <c r="G30" s="108">
        <v>15</v>
      </c>
      <c r="H30" s="74"/>
      <c r="I30" s="79"/>
      <c r="J30" s="101"/>
      <c r="K30" s="70"/>
      <c r="L30" s="70"/>
      <c r="M30" s="73"/>
      <c r="N30" s="75" t="s">
        <v>119</v>
      </c>
      <c r="O30" s="27"/>
      <c r="P30" s="28"/>
      <c r="Q30" s="105" t="s">
        <v>124</v>
      </c>
      <c r="R30" s="28" t="s">
        <v>248</v>
      </c>
      <c r="S30" s="28">
        <v>11</v>
      </c>
      <c r="T30" s="37">
        <v>45142</v>
      </c>
      <c r="U30" s="80">
        <v>45476</v>
      </c>
      <c r="V30" s="60">
        <v>20000000</v>
      </c>
      <c r="W30" s="60">
        <v>20000000</v>
      </c>
      <c r="X30" s="60">
        <v>0</v>
      </c>
      <c r="Y30" s="46">
        <v>1081000</v>
      </c>
      <c r="Z30" s="94"/>
      <c r="AA30" s="31"/>
      <c r="AB30" s="32"/>
      <c r="AC30" s="49"/>
      <c r="AD30" s="34"/>
      <c r="AE30" s="34"/>
      <c r="AF30" s="34"/>
      <c r="AG30" s="27"/>
      <c r="AH30" s="34"/>
      <c r="AI30" s="27"/>
      <c r="AJ30" s="48" t="s">
        <v>135</v>
      </c>
      <c r="AK30" s="28"/>
      <c r="AL30" s="28"/>
      <c r="AM30" s="28" t="s">
        <v>342</v>
      </c>
      <c r="AN30" s="28"/>
      <c r="AO30" s="27"/>
      <c r="AP30" s="27"/>
      <c r="AQ30" s="35"/>
      <c r="AR30" s="27"/>
      <c r="AS30" s="27"/>
      <c r="AT30" s="35"/>
      <c r="AU30" s="27"/>
      <c r="AV30" s="27"/>
      <c r="AW30" s="35"/>
      <c r="AX30" s="27"/>
      <c r="AY30" s="27"/>
      <c r="AZ30" s="35"/>
      <c r="BA30" s="27"/>
      <c r="BB30" s="27"/>
      <c r="BC30" s="43"/>
      <c r="BD30" s="27"/>
      <c r="BE30" s="27"/>
      <c r="BF30" s="43"/>
      <c r="BG30" s="27"/>
      <c r="BH30" s="27"/>
      <c r="BI30" s="27"/>
      <c r="BJ30" s="27"/>
      <c r="BK30" s="27"/>
      <c r="BL30" s="27"/>
      <c r="BM30" s="27"/>
      <c r="BN30" s="27"/>
      <c r="BO30" s="27"/>
      <c r="BP30" s="27"/>
      <c r="BQ30" s="27"/>
      <c r="BR30" s="27"/>
      <c r="BS30" s="27"/>
      <c r="BT30" s="27"/>
      <c r="BU30" s="27"/>
      <c r="BV30" s="27"/>
      <c r="BW30" s="27"/>
      <c r="BX30" s="27"/>
      <c r="BY30" s="27"/>
      <c r="BZ30" s="36"/>
      <c r="CA30" s="36"/>
      <c r="CB30" s="36"/>
      <c r="CC30" s="36"/>
      <c r="CD30" s="36"/>
      <c r="CE30" s="36"/>
      <c r="CF30" s="36"/>
      <c r="CG30" s="36"/>
      <c r="CH30" s="36"/>
      <c r="CI30" s="36"/>
      <c r="CJ30" s="36"/>
      <c r="CK30" s="36"/>
      <c r="CL30" s="36"/>
      <c r="CM30" s="36"/>
    </row>
    <row r="31" spans="1:91" ht="82.5" customHeight="1" x14ac:dyDescent="0.2">
      <c r="A31" s="51" t="s">
        <v>118</v>
      </c>
      <c r="B31" s="69" t="s">
        <v>343</v>
      </c>
      <c r="C31" s="69">
        <v>2023</v>
      </c>
      <c r="D31" s="105" t="s">
        <v>344</v>
      </c>
      <c r="E31" s="78" t="s">
        <v>56</v>
      </c>
      <c r="F31" s="40" t="s">
        <v>345</v>
      </c>
      <c r="G31" s="108">
        <v>15</v>
      </c>
      <c r="H31" s="74"/>
      <c r="I31" s="79"/>
      <c r="J31" s="101"/>
      <c r="K31" s="70"/>
      <c r="L31" s="70"/>
      <c r="M31" s="73"/>
      <c r="N31" s="75" t="s">
        <v>346</v>
      </c>
      <c r="O31" s="27"/>
      <c r="P31" s="28"/>
      <c r="Q31" s="105"/>
      <c r="R31" s="28" t="s">
        <v>248</v>
      </c>
      <c r="S31" s="28">
        <v>11</v>
      </c>
      <c r="T31" s="37">
        <v>45142</v>
      </c>
      <c r="U31" s="80">
        <v>45476</v>
      </c>
      <c r="V31" s="60">
        <v>20000000</v>
      </c>
      <c r="W31" s="60">
        <v>20000000</v>
      </c>
      <c r="X31" s="60">
        <v>0</v>
      </c>
      <c r="Y31" s="46"/>
      <c r="Z31" s="30"/>
      <c r="AA31" s="31"/>
      <c r="AB31" s="32"/>
      <c r="AC31" s="49"/>
      <c r="AD31" s="34"/>
      <c r="AE31" s="34"/>
      <c r="AF31" s="34"/>
      <c r="AG31" s="27"/>
      <c r="AH31" s="34"/>
      <c r="AI31" s="27"/>
      <c r="AJ31" s="48" t="s">
        <v>135</v>
      </c>
      <c r="AK31" s="28"/>
      <c r="AL31" s="28"/>
      <c r="AM31" s="28" t="s">
        <v>347</v>
      </c>
      <c r="AN31" s="28"/>
      <c r="AO31" s="27"/>
      <c r="AP31" s="27"/>
      <c r="AQ31" s="35"/>
      <c r="AR31" s="27"/>
      <c r="AS31" s="27"/>
      <c r="AT31" s="35"/>
      <c r="AU31" s="27"/>
      <c r="AV31" s="27"/>
      <c r="AW31" s="35"/>
      <c r="AX31" s="27"/>
      <c r="AY31" s="27"/>
      <c r="AZ31" s="35"/>
      <c r="BA31" s="27"/>
      <c r="BB31" s="27"/>
      <c r="BC31" s="43"/>
      <c r="BD31" s="27"/>
      <c r="BE31" s="27"/>
      <c r="BF31" s="43"/>
      <c r="BG31" s="27"/>
      <c r="BH31" s="27"/>
      <c r="BI31" s="27"/>
      <c r="BJ31" s="27"/>
      <c r="BK31" s="27"/>
      <c r="BL31" s="27"/>
      <c r="BM31" s="27"/>
      <c r="BN31" s="27"/>
      <c r="BO31" s="27"/>
      <c r="BP31" s="27"/>
      <c r="BQ31" s="27"/>
      <c r="BR31" s="27"/>
      <c r="BS31" s="27"/>
      <c r="BT31" s="27"/>
      <c r="BU31" s="27"/>
      <c r="BV31" s="27"/>
      <c r="BW31" s="27"/>
      <c r="BX31" s="27"/>
      <c r="BY31" s="27"/>
      <c r="BZ31" s="36"/>
      <c r="CA31" s="36"/>
      <c r="CB31" s="36"/>
      <c r="CC31" s="36"/>
      <c r="CD31" s="36"/>
      <c r="CE31" s="36"/>
      <c r="CF31" s="36"/>
      <c r="CG31" s="36"/>
      <c r="CH31" s="36"/>
      <c r="CI31" s="36"/>
      <c r="CJ31" s="36"/>
      <c r="CK31" s="36"/>
      <c r="CL31" s="36"/>
      <c r="CM31" s="36"/>
    </row>
    <row r="32" spans="1:91" ht="59.25" customHeight="1" x14ac:dyDescent="0.2">
      <c r="A32" s="24" t="s">
        <v>64</v>
      </c>
      <c r="B32" s="65" t="s">
        <v>348</v>
      </c>
      <c r="C32" s="65">
        <v>2023</v>
      </c>
      <c r="D32" s="66" t="s">
        <v>349</v>
      </c>
      <c r="E32" s="24" t="s">
        <v>56</v>
      </c>
      <c r="F32" s="40" t="s">
        <v>350</v>
      </c>
      <c r="G32" s="108">
        <v>15</v>
      </c>
      <c r="H32" s="74"/>
      <c r="I32" s="62"/>
      <c r="J32" s="63"/>
      <c r="K32" s="70"/>
      <c r="L32" s="70"/>
      <c r="M32" s="101"/>
      <c r="N32" s="75" t="s">
        <v>351</v>
      </c>
      <c r="O32" s="27"/>
      <c r="P32" s="28"/>
      <c r="Q32" s="105" t="s">
        <v>69</v>
      </c>
      <c r="R32" s="28" t="s">
        <v>248</v>
      </c>
      <c r="S32" s="28">
        <v>11</v>
      </c>
      <c r="T32" s="37">
        <v>45142</v>
      </c>
      <c r="U32" s="80">
        <v>45476</v>
      </c>
      <c r="V32" s="60">
        <v>19940110</v>
      </c>
      <c r="W32" s="60">
        <v>19940110</v>
      </c>
      <c r="X32" s="60">
        <v>0</v>
      </c>
      <c r="Y32" s="29"/>
      <c r="Z32" s="30"/>
      <c r="AA32" s="31"/>
      <c r="AB32" s="32"/>
      <c r="AC32" s="49"/>
      <c r="AD32" s="34"/>
      <c r="AE32" s="34"/>
      <c r="AF32" s="34"/>
      <c r="AG32" s="27"/>
      <c r="AH32" s="34"/>
      <c r="AI32" s="27"/>
      <c r="AJ32" s="48" t="s">
        <v>135</v>
      </c>
      <c r="AK32" s="28"/>
      <c r="AL32" s="28"/>
      <c r="AM32" s="28" t="s">
        <v>352</v>
      </c>
      <c r="AN32" s="28"/>
      <c r="AO32" s="27"/>
      <c r="AP32" s="27"/>
      <c r="AQ32" s="35"/>
      <c r="AR32" s="27"/>
      <c r="AS32" s="27"/>
      <c r="AT32" s="35"/>
      <c r="AU32" s="27"/>
      <c r="AV32" s="27"/>
      <c r="AW32" s="35"/>
      <c r="AX32" s="27"/>
      <c r="AY32" s="27"/>
      <c r="AZ32" s="35"/>
      <c r="BA32" s="27"/>
      <c r="BB32" s="27"/>
      <c r="BC32" s="43"/>
      <c r="BD32" s="27"/>
      <c r="BE32" s="27"/>
      <c r="BF32" s="43"/>
      <c r="BG32" s="27"/>
      <c r="BH32" s="27"/>
      <c r="BI32" s="27"/>
      <c r="BJ32" s="27"/>
      <c r="BK32" s="27"/>
      <c r="BL32" s="27"/>
      <c r="BM32" s="27"/>
      <c r="BN32" s="27"/>
      <c r="BO32" s="27"/>
      <c r="BP32" s="27"/>
      <c r="BQ32" s="27"/>
      <c r="BR32" s="27"/>
      <c r="BS32" s="27"/>
      <c r="BT32" s="27"/>
      <c r="BU32" s="27"/>
      <c r="BV32" s="27"/>
      <c r="BW32" s="27"/>
      <c r="BX32" s="27"/>
      <c r="BY32" s="27"/>
      <c r="BZ32" s="36"/>
      <c r="CA32" s="36"/>
      <c r="CB32" s="36"/>
      <c r="CC32" s="36"/>
      <c r="CD32" s="36"/>
      <c r="CE32" s="36"/>
      <c r="CF32" s="36"/>
      <c r="CG32" s="36"/>
      <c r="CH32" s="36"/>
      <c r="CI32" s="36"/>
      <c r="CJ32" s="36"/>
      <c r="CK32" s="36"/>
      <c r="CL32" s="36"/>
      <c r="CM32" s="36"/>
    </row>
    <row r="33" spans="1:91" ht="108.75" customHeight="1" x14ac:dyDescent="0.2">
      <c r="A33" s="88" t="s">
        <v>64</v>
      </c>
      <c r="B33" s="65" t="s">
        <v>353</v>
      </c>
      <c r="C33" s="65">
        <v>2023</v>
      </c>
      <c r="D33" s="66" t="s">
        <v>354</v>
      </c>
      <c r="E33" s="24" t="s">
        <v>56</v>
      </c>
      <c r="F33" s="77" t="s">
        <v>355</v>
      </c>
      <c r="G33" s="78">
        <v>15</v>
      </c>
      <c r="H33" s="76"/>
      <c r="I33" s="79"/>
      <c r="J33" s="101"/>
      <c r="K33" s="101"/>
      <c r="L33" s="70"/>
      <c r="M33" s="101"/>
      <c r="N33" s="75"/>
      <c r="O33" s="27"/>
      <c r="P33" s="28"/>
      <c r="Q33" s="87"/>
      <c r="R33" s="71" t="s">
        <v>248</v>
      </c>
      <c r="S33" s="28">
        <v>11</v>
      </c>
      <c r="T33" s="54">
        <v>45142</v>
      </c>
      <c r="U33" s="80">
        <v>45476</v>
      </c>
      <c r="V33" s="60">
        <v>20000000</v>
      </c>
      <c r="W33" s="60">
        <v>20000000</v>
      </c>
      <c r="X33" s="60">
        <v>0</v>
      </c>
      <c r="Y33" s="29">
        <f>1000000+1900000+4640000</f>
        <v>7540000</v>
      </c>
      <c r="Z33" s="30"/>
      <c r="AA33" s="31"/>
      <c r="AB33" s="32"/>
      <c r="AC33" s="33"/>
      <c r="AD33" s="34"/>
      <c r="AE33" s="34"/>
      <c r="AF33" s="34"/>
      <c r="AG33" s="27"/>
      <c r="AH33" s="34"/>
      <c r="AI33" s="27"/>
      <c r="AJ33" s="53" t="s">
        <v>135</v>
      </c>
      <c r="AK33" s="28"/>
      <c r="AL33" s="42" t="s">
        <v>356</v>
      </c>
      <c r="AM33" s="71" t="s">
        <v>357</v>
      </c>
      <c r="AN33" s="28" t="s">
        <v>358</v>
      </c>
      <c r="AO33" s="27"/>
      <c r="AP33" s="27"/>
      <c r="AQ33" s="35"/>
      <c r="AR33" s="27"/>
      <c r="AS33" s="27"/>
      <c r="AT33" s="35"/>
      <c r="AU33" s="27"/>
      <c r="AV33" s="27"/>
      <c r="AW33" s="35"/>
      <c r="AX33" s="27"/>
      <c r="AY33" s="27"/>
      <c r="AZ33" s="35"/>
      <c r="BA33" s="27"/>
      <c r="BB33" s="27"/>
      <c r="BC33" s="43"/>
      <c r="BD33" s="27"/>
      <c r="BE33" s="27"/>
      <c r="BF33" s="43"/>
      <c r="BG33" s="27"/>
      <c r="BH33" s="27"/>
      <c r="BI33" s="27"/>
      <c r="BJ33" s="27"/>
      <c r="BK33" s="27"/>
      <c r="BL33" s="27"/>
      <c r="BM33" s="27"/>
      <c r="BN33" s="27"/>
      <c r="BO33" s="27"/>
      <c r="BP33" s="27"/>
      <c r="BQ33" s="27"/>
      <c r="BR33" s="27"/>
      <c r="BS33" s="27"/>
      <c r="BT33" s="27"/>
      <c r="BU33" s="27"/>
      <c r="BV33" s="27"/>
      <c r="BW33" s="27"/>
      <c r="BX33" s="27"/>
      <c r="BY33" s="27"/>
      <c r="BZ33" s="36"/>
      <c r="CA33" s="36"/>
      <c r="CB33" s="36"/>
      <c r="CC33" s="36"/>
      <c r="CD33" s="36"/>
      <c r="CE33" s="36"/>
      <c r="CF33" s="36"/>
      <c r="CG33" s="36"/>
      <c r="CH33" s="36"/>
      <c r="CI33" s="36"/>
      <c r="CJ33" s="36"/>
      <c r="CK33" s="36"/>
      <c r="CL33" s="36"/>
      <c r="CM33" s="36"/>
    </row>
    <row r="34" spans="1:91" ht="96" customHeight="1" x14ac:dyDescent="0.2">
      <c r="A34" s="88" t="s">
        <v>64</v>
      </c>
      <c r="B34" s="65" t="s">
        <v>359</v>
      </c>
      <c r="C34" s="65">
        <v>2023</v>
      </c>
      <c r="D34" s="66" t="s">
        <v>360</v>
      </c>
      <c r="E34" s="24" t="s">
        <v>56</v>
      </c>
      <c r="F34" s="77" t="s">
        <v>361</v>
      </c>
      <c r="G34" s="78">
        <v>15</v>
      </c>
      <c r="H34" s="76"/>
      <c r="I34" s="79"/>
      <c r="J34" s="101"/>
      <c r="K34" s="70"/>
      <c r="L34" s="70"/>
      <c r="M34" s="101"/>
      <c r="N34" s="75" t="s">
        <v>362</v>
      </c>
      <c r="O34" s="27"/>
      <c r="P34" s="28"/>
      <c r="Q34" s="87" t="s">
        <v>363</v>
      </c>
      <c r="R34" s="71" t="s">
        <v>248</v>
      </c>
      <c r="S34" s="28">
        <v>11</v>
      </c>
      <c r="T34" s="37">
        <v>45142</v>
      </c>
      <c r="U34" s="80">
        <v>45476</v>
      </c>
      <c r="V34" s="60">
        <v>20000000</v>
      </c>
      <c r="W34" s="60">
        <v>20000000</v>
      </c>
      <c r="X34" s="60">
        <v>0</v>
      </c>
      <c r="Y34" s="29">
        <f>497000+1350000</f>
        <v>1847000</v>
      </c>
      <c r="Z34" s="30">
        <v>500000</v>
      </c>
      <c r="AA34" s="31">
        <f>W34-Z34</f>
        <v>19500000</v>
      </c>
      <c r="AB34" s="32">
        <f>W34-Y34</f>
        <v>18153000</v>
      </c>
      <c r="AC34" s="49"/>
      <c r="AD34" s="34"/>
      <c r="AE34" s="34"/>
      <c r="AF34" s="34"/>
      <c r="AG34" s="27"/>
      <c r="AH34" s="34"/>
      <c r="AI34" s="27"/>
      <c r="AJ34" s="48" t="s">
        <v>135</v>
      </c>
      <c r="AK34" s="28"/>
      <c r="AL34" s="42" t="s">
        <v>364</v>
      </c>
      <c r="AM34" s="71" t="s">
        <v>365</v>
      </c>
      <c r="AN34" s="28" t="s">
        <v>366</v>
      </c>
      <c r="AO34" s="27"/>
      <c r="AP34" s="27"/>
      <c r="AQ34" s="35"/>
      <c r="AR34" s="27"/>
      <c r="AS34" s="27"/>
      <c r="AT34" s="35"/>
      <c r="AU34" s="27"/>
      <c r="AV34" s="27"/>
      <c r="AW34" s="35"/>
      <c r="AX34" s="27"/>
      <c r="AY34" s="27"/>
      <c r="AZ34" s="35"/>
      <c r="BA34" s="27"/>
      <c r="BB34" s="27"/>
      <c r="BC34" s="43"/>
      <c r="BD34" s="27"/>
      <c r="BE34" s="27"/>
      <c r="BF34" s="43"/>
      <c r="BG34" s="27"/>
      <c r="BH34" s="27"/>
      <c r="BI34" s="27"/>
      <c r="BJ34" s="27"/>
      <c r="BK34" s="27"/>
      <c r="BL34" s="27"/>
      <c r="BM34" s="27"/>
      <c r="BN34" s="27"/>
      <c r="BO34" s="27"/>
      <c r="BP34" s="27"/>
      <c r="BQ34" s="27"/>
      <c r="BR34" s="27"/>
      <c r="BS34" s="27"/>
      <c r="BT34" s="27"/>
      <c r="BU34" s="27"/>
      <c r="BV34" s="27"/>
      <c r="BW34" s="27"/>
      <c r="BX34" s="27"/>
      <c r="BY34" s="27"/>
      <c r="BZ34" s="36"/>
      <c r="CA34" s="36"/>
      <c r="CB34" s="36"/>
      <c r="CC34" s="36"/>
      <c r="CD34" s="36"/>
      <c r="CE34" s="36"/>
      <c r="CF34" s="36"/>
      <c r="CG34" s="36"/>
      <c r="CH34" s="36"/>
      <c r="CI34" s="36"/>
      <c r="CJ34" s="36"/>
      <c r="CK34" s="36"/>
      <c r="CL34" s="36"/>
      <c r="CM34" s="36"/>
    </row>
    <row r="35" spans="1:91" ht="71.25" customHeight="1" x14ac:dyDescent="0.2">
      <c r="A35" s="86" t="s">
        <v>62</v>
      </c>
      <c r="B35" s="65" t="s">
        <v>367</v>
      </c>
      <c r="C35" s="65">
        <v>2023</v>
      </c>
      <c r="D35" s="66" t="s">
        <v>368</v>
      </c>
      <c r="E35" s="24" t="s">
        <v>56</v>
      </c>
      <c r="F35" s="77" t="s">
        <v>111</v>
      </c>
      <c r="G35" s="78">
        <v>15</v>
      </c>
      <c r="H35" s="76"/>
      <c r="I35" s="79"/>
      <c r="J35" s="101"/>
      <c r="K35" s="70"/>
      <c r="L35" s="70"/>
      <c r="M35" s="101"/>
      <c r="N35" s="75" t="s">
        <v>369</v>
      </c>
      <c r="O35" s="27"/>
      <c r="P35" s="28"/>
      <c r="Q35" s="87" t="s">
        <v>370</v>
      </c>
      <c r="R35" s="71" t="s">
        <v>248</v>
      </c>
      <c r="S35" s="28">
        <v>11</v>
      </c>
      <c r="T35" s="37">
        <v>45142</v>
      </c>
      <c r="U35" s="80">
        <v>45476</v>
      </c>
      <c r="V35" s="60">
        <v>19340000</v>
      </c>
      <c r="W35" s="60">
        <v>19340000</v>
      </c>
      <c r="X35" s="60">
        <v>0</v>
      </c>
      <c r="Y35" s="29">
        <f>1881400</f>
        <v>1881400</v>
      </c>
      <c r="Z35" s="30">
        <f>2811500</f>
        <v>2811500</v>
      </c>
      <c r="AA35" s="31">
        <f>W35-Z35</f>
        <v>16528500</v>
      </c>
      <c r="AB35" s="32">
        <f>W35-Y35</f>
        <v>17458600</v>
      </c>
      <c r="AC35" s="40" t="s">
        <v>371</v>
      </c>
      <c r="AD35" s="34"/>
      <c r="AE35" s="34"/>
      <c r="AF35" s="34"/>
      <c r="AG35" s="28"/>
      <c r="AH35" s="37"/>
      <c r="AI35" s="28"/>
      <c r="AJ35" s="48" t="s">
        <v>135</v>
      </c>
      <c r="AK35" s="28"/>
      <c r="AL35" s="42" t="s">
        <v>372</v>
      </c>
      <c r="AM35" s="71" t="s">
        <v>373</v>
      </c>
      <c r="AN35" s="27"/>
      <c r="AO35" s="27"/>
      <c r="AP35" s="27"/>
      <c r="AQ35" s="35"/>
      <c r="AR35" s="27"/>
      <c r="AS35" s="27"/>
      <c r="AT35" s="35"/>
      <c r="AU35" s="27"/>
      <c r="AV35" s="27"/>
      <c r="AW35" s="35"/>
      <c r="AX35" s="27"/>
      <c r="AY35" s="27"/>
      <c r="AZ35" s="35"/>
      <c r="BA35" s="27"/>
      <c r="BB35" s="27"/>
      <c r="BC35" s="43"/>
      <c r="BD35" s="27"/>
      <c r="BE35" s="27"/>
      <c r="BF35" s="43"/>
      <c r="BG35" s="27"/>
      <c r="BH35" s="27"/>
      <c r="BI35" s="27"/>
      <c r="BJ35" s="27"/>
      <c r="BK35" s="27"/>
      <c r="BL35" s="27"/>
      <c r="BM35" s="27"/>
      <c r="BN35" s="27"/>
      <c r="BO35" s="27"/>
      <c r="BP35" s="27"/>
      <c r="BQ35" s="27"/>
      <c r="BR35" s="27"/>
      <c r="BS35" s="27"/>
      <c r="BT35" s="27"/>
      <c r="BU35" s="27"/>
      <c r="BV35" s="27"/>
      <c r="BW35" s="27"/>
      <c r="BX35" s="27"/>
      <c r="BY35" s="27"/>
      <c r="BZ35" s="36"/>
      <c r="CA35" s="36"/>
      <c r="CB35" s="36"/>
      <c r="CC35" s="36"/>
      <c r="CD35" s="36"/>
      <c r="CE35" s="36"/>
      <c r="CF35" s="36"/>
      <c r="CG35" s="36"/>
      <c r="CH35" s="36"/>
      <c r="CI35" s="36"/>
      <c r="CJ35" s="36"/>
      <c r="CK35" s="36"/>
      <c r="CL35" s="36"/>
      <c r="CM35" s="36"/>
    </row>
    <row r="36" spans="1:91" ht="112.5" customHeight="1" x14ac:dyDescent="0.2">
      <c r="A36" s="86" t="s">
        <v>62</v>
      </c>
      <c r="B36" s="65" t="s">
        <v>374</v>
      </c>
      <c r="C36" s="65">
        <v>2023</v>
      </c>
      <c r="D36" s="66" t="s">
        <v>375</v>
      </c>
      <c r="E36" s="24" t="s">
        <v>56</v>
      </c>
      <c r="F36" s="77" t="s">
        <v>376</v>
      </c>
      <c r="G36" s="78">
        <v>15</v>
      </c>
      <c r="H36" s="76"/>
      <c r="I36" s="79"/>
      <c r="J36" s="101"/>
      <c r="K36" s="101"/>
      <c r="L36" s="70"/>
      <c r="M36" s="101"/>
      <c r="N36" s="75"/>
      <c r="O36" s="27"/>
      <c r="P36" s="28"/>
      <c r="Q36" s="87"/>
      <c r="R36" s="71" t="s">
        <v>248</v>
      </c>
      <c r="S36" s="28">
        <v>11</v>
      </c>
      <c r="T36" s="37">
        <v>45142</v>
      </c>
      <c r="U36" s="80">
        <v>45476</v>
      </c>
      <c r="V36" s="60">
        <v>20000000</v>
      </c>
      <c r="W36" s="60">
        <v>20000000</v>
      </c>
      <c r="X36" s="60">
        <v>0</v>
      </c>
      <c r="Y36" s="29">
        <v>6000000</v>
      </c>
      <c r="Z36" s="30">
        <v>0</v>
      </c>
      <c r="AA36" s="31">
        <f>Y36-Z36</f>
        <v>6000000</v>
      </c>
      <c r="AB36" s="32">
        <f>W36-Y36</f>
        <v>14000000</v>
      </c>
      <c r="AC36" s="33">
        <v>45274</v>
      </c>
      <c r="AD36" s="34"/>
      <c r="AE36" s="34"/>
      <c r="AF36" s="34"/>
      <c r="AG36" s="27"/>
      <c r="AH36" s="34"/>
      <c r="AI36" s="27"/>
      <c r="AJ36" s="48" t="s">
        <v>135</v>
      </c>
      <c r="AK36" s="28"/>
      <c r="AL36" s="42" t="s">
        <v>377</v>
      </c>
      <c r="AM36" s="71" t="s">
        <v>378</v>
      </c>
      <c r="AN36" s="28" t="s">
        <v>379</v>
      </c>
      <c r="AO36" s="27"/>
      <c r="AP36" s="27"/>
      <c r="AQ36" s="35"/>
      <c r="AR36" s="27"/>
      <c r="AS36" s="27"/>
      <c r="AT36" s="35"/>
      <c r="AU36" s="27"/>
      <c r="AV36" s="27"/>
      <c r="AW36" s="35"/>
      <c r="AX36" s="27"/>
      <c r="AY36" s="27"/>
      <c r="AZ36" s="35"/>
      <c r="BA36" s="27"/>
      <c r="BB36" s="27"/>
      <c r="BC36" s="43"/>
      <c r="BD36" s="27"/>
      <c r="BE36" s="27"/>
      <c r="BF36" s="43"/>
      <c r="BG36" s="27"/>
      <c r="BH36" s="27"/>
      <c r="BI36" s="27"/>
      <c r="BJ36" s="27"/>
      <c r="BK36" s="27"/>
      <c r="BL36" s="27"/>
      <c r="BM36" s="27"/>
      <c r="BN36" s="27"/>
      <c r="BO36" s="27"/>
      <c r="BP36" s="27"/>
      <c r="BQ36" s="27"/>
      <c r="BR36" s="27"/>
      <c r="BS36" s="27"/>
      <c r="BT36" s="27"/>
      <c r="BU36" s="27"/>
      <c r="BV36" s="27"/>
      <c r="BW36" s="27"/>
      <c r="BX36" s="27"/>
      <c r="BY36" s="27"/>
      <c r="BZ36" s="36"/>
      <c r="CA36" s="36"/>
      <c r="CB36" s="36"/>
      <c r="CC36" s="36"/>
      <c r="CD36" s="36"/>
      <c r="CE36" s="36"/>
      <c r="CF36" s="36"/>
      <c r="CG36" s="36"/>
      <c r="CH36" s="36"/>
      <c r="CI36" s="36"/>
      <c r="CJ36" s="36"/>
      <c r="CK36" s="36"/>
      <c r="CL36" s="36"/>
      <c r="CM36" s="36"/>
    </row>
    <row r="37" spans="1:91" ht="51.75" customHeight="1" x14ac:dyDescent="0.2">
      <c r="A37" s="83" t="s">
        <v>59</v>
      </c>
      <c r="B37" s="65" t="s">
        <v>381</v>
      </c>
      <c r="C37" s="65">
        <v>2023</v>
      </c>
      <c r="D37" s="66" t="s">
        <v>382</v>
      </c>
      <c r="E37" s="24" t="s">
        <v>71</v>
      </c>
      <c r="F37" s="75" t="s">
        <v>168</v>
      </c>
      <c r="G37" s="76">
        <v>16</v>
      </c>
      <c r="H37" s="76" t="s">
        <v>72</v>
      </c>
      <c r="I37" s="69"/>
      <c r="J37" s="69" t="s">
        <v>383</v>
      </c>
      <c r="K37" s="70"/>
      <c r="L37" s="70"/>
      <c r="M37" s="101"/>
      <c r="N37" s="87" t="s">
        <v>384</v>
      </c>
      <c r="O37" s="27"/>
      <c r="P37" s="28" t="s">
        <v>54</v>
      </c>
      <c r="Q37" s="87" t="s">
        <v>385</v>
      </c>
      <c r="R37" s="71" t="s">
        <v>380</v>
      </c>
      <c r="S37" s="28">
        <v>11</v>
      </c>
      <c r="T37" s="37">
        <v>45040</v>
      </c>
      <c r="U37" s="38">
        <v>45345</v>
      </c>
      <c r="V37" s="60">
        <v>12000000</v>
      </c>
      <c r="W37" s="60">
        <v>12000000</v>
      </c>
      <c r="X37" s="60">
        <v>0</v>
      </c>
      <c r="Y37" s="29"/>
      <c r="Z37" s="30"/>
      <c r="AA37" s="31"/>
      <c r="AB37" s="32"/>
      <c r="AC37" s="49"/>
      <c r="AD37" s="34"/>
      <c r="AE37" s="34"/>
      <c r="AF37" s="34"/>
      <c r="AG37" s="28" t="s">
        <v>386</v>
      </c>
      <c r="AH37" s="37">
        <v>45524</v>
      </c>
      <c r="AI37" s="28" t="s">
        <v>159</v>
      </c>
      <c r="AJ37" s="48" t="s">
        <v>135</v>
      </c>
      <c r="AK37" s="28"/>
      <c r="AL37" s="28"/>
      <c r="AM37" s="71" t="s">
        <v>387</v>
      </c>
      <c r="AN37" s="27"/>
      <c r="AO37" s="27"/>
      <c r="AP37" s="27"/>
      <c r="AQ37" s="35"/>
      <c r="AR37" s="27"/>
      <c r="AS37" s="27"/>
      <c r="AT37" s="35"/>
      <c r="AU37" s="27"/>
      <c r="AV37" s="27"/>
      <c r="AW37" s="35"/>
      <c r="AX37" s="27"/>
      <c r="AY37" s="27"/>
      <c r="AZ37" s="35"/>
      <c r="BA37" s="27"/>
      <c r="BB37" s="27"/>
      <c r="BC37" s="43"/>
      <c r="BD37" s="27"/>
      <c r="BE37" s="27"/>
      <c r="BF37" s="43"/>
      <c r="BG37" s="27"/>
      <c r="BH37" s="27"/>
      <c r="BI37" s="27"/>
      <c r="BJ37" s="27"/>
      <c r="BK37" s="27"/>
      <c r="BL37" s="27"/>
      <c r="BM37" s="27"/>
      <c r="BN37" s="27"/>
      <c r="BO37" s="27"/>
      <c r="BP37" s="27"/>
      <c r="BQ37" s="27"/>
      <c r="BR37" s="27"/>
      <c r="BS37" s="27"/>
      <c r="BT37" s="27"/>
      <c r="BU37" s="27"/>
      <c r="BV37" s="27"/>
      <c r="BW37" s="27"/>
      <c r="BX37" s="27"/>
      <c r="BY37" s="27"/>
      <c r="BZ37" s="36"/>
      <c r="CA37" s="36"/>
      <c r="CB37" s="36"/>
      <c r="CC37" s="36"/>
      <c r="CD37" s="36"/>
      <c r="CE37" s="36"/>
      <c r="CF37" s="36"/>
      <c r="CG37" s="36"/>
      <c r="CH37" s="36"/>
      <c r="CI37" s="36"/>
      <c r="CJ37" s="36"/>
      <c r="CK37" s="36"/>
      <c r="CL37" s="36"/>
      <c r="CM37" s="36"/>
    </row>
    <row r="38" spans="1:91" ht="81" customHeight="1" x14ac:dyDescent="0.2">
      <c r="A38" s="86" t="s">
        <v>388</v>
      </c>
      <c r="B38" s="65" t="s">
        <v>389</v>
      </c>
      <c r="C38" s="65">
        <v>2023</v>
      </c>
      <c r="D38" s="66" t="s">
        <v>390</v>
      </c>
      <c r="E38" s="24" t="s">
        <v>80</v>
      </c>
      <c r="F38" s="77" t="s">
        <v>391</v>
      </c>
      <c r="G38" s="78">
        <v>6</v>
      </c>
      <c r="H38" s="76" t="s">
        <v>392</v>
      </c>
      <c r="I38" s="79">
        <v>2</v>
      </c>
      <c r="J38" s="101" t="s">
        <v>393</v>
      </c>
      <c r="K38" s="68">
        <v>4</v>
      </c>
      <c r="L38" s="70"/>
      <c r="M38" s="101"/>
      <c r="N38" s="75" t="s">
        <v>124</v>
      </c>
      <c r="O38" s="27"/>
      <c r="P38" s="28" t="s">
        <v>54</v>
      </c>
      <c r="Q38" s="87" t="s">
        <v>394</v>
      </c>
      <c r="R38" s="71" t="s">
        <v>380</v>
      </c>
      <c r="S38" s="28">
        <v>11</v>
      </c>
      <c r="T38" s="37">
        <v>45098</v>
      </c>
      <c r="U38" s="38">
        <v>45432</v>
      </c>
      <c r="V38" s="60">
        <v>8000000</v>
      </c>
      <c r="W38" s="60">
        <v>8000000</v>
      </c>
      <c r="X38" s="60">
        <v>0</v>
      </c>
      <c r="Y38" s="29">
        <v>2000000</v>
      </c>
      <c r="Z38" s="30"/>
      <c r="AA38" s="31"/>
      <c r="AB38" s="32"/>
      <c r="AC38" s="33"/>
      <c r="AD38" s="34"/>
      <c r="AE38" s="34"/>
      <c r="AF38" s="34"/>
      <c r="AG38" s="28"/>
      <c r="AH38" s="37"/>
      <c r="AI38" s="28"/>
      <c r="AJ38" s="48" t="s">
        <v>135</v>
      </c>
      <c r="AK38" s="28"/>
      <c r="AL38" s="28"/>
      <c r="AM38" s="71" t="s">
        <v>395</v>
      </c>
      <c r="AN38" s="27"/>
      <c r="AO38" s="27"/>
      <c r="AP38" s="27"/>
      <c r="AQ38" s="35"/>
      <c r="AR38" s="27"/>
      <c r="AS38" s="27"/>
      <c r="AT38" s="35"/>
      <c r="AU38" s="27"/>
      <c r="AV38" s="27"/>
      <c r="AW38" s="35"/>
      <c r="AX38" s="27"/>
      <c r="AY38" s="27"/>
      <c r="AZ38" s="35"/>
      <c r="BA38" s="27"/>
      <c r="BB38" s="27"/>
      <c r="BC38" s="43"/>
      <c r="BD38" s="27"/>
      <c r="BE38" s="27"/>
      <c r="BF38" s="43"/>
      <c r="BG38" s="27"/>
      <c r="BH38" s="27"/>
      <c r="BI38" s="27"/>
      <c r="BJ38" s="27"/>
      <c r="BK38" s="27"/>
      <c r="BL38" s="27"/>
      <c r="BM38" s="27"/>
      <c r="BN38" s="27"/>
      <c r="BO38" s="27"/>
      <c r="BP38" s="27"/>
      <c r="BQ38" s="27"/>
      <c r="BR38" s="27"/>
      <c r="BS38" s="27"/>
      <c r="BT38" s="27"/>
      <c r="BU38" s="27"/>
      <c r="BV38" s="27"/>
      <c r="BW38" s="27"/>
      <c r="BX38" s="27"/>
      <c r="BY38" s="27"/>
      <c r="BZ38" s="36"/>
      <c r="CA38" s="36"/>
      <c r="CB38" s="36"/>
      <c r="CC38" s="36"/>
      <c r="CD38" s="36"/>
      <c r="CE38" s="36"/>
      <c r="CF38" s="36"/>
      <c r="CG38" s="36"/>
      <c r="CH38" s="36"/>
      <c r="CI38" s="36"/>
      <c r="CJ38" s="36"/>
      <c r="CK38" s="36"/>
      <c r="CL38" s="36"/>
      <c r="CM38" s="36"/>
    </row>
    <row r="39" spans="1:91" ht="74.25" customHeight="1" x14ac:dyDescent="0.2">
      <c r="A39" s="24" t="s">
        <v>51</v>
      </c>
      <c r="B39" s="65" t="s">
        <v>396</v>
      </c>
      <c r="C39" s="65">
        <v>2023</v>
      </c>
      <c r="D39" s="66" t="s">
        <v>397</v>
      </c>
      <c r="E39" s="24" t="s">
        <v>80</v>
      </c>
      <c r="F39" s="55" t="s">
        <v>398</v>
      </c>
      <c r="G39" s="74">
        <v>15</v>
      </c>
      <c r="H39" s="74" t="s">
        <v>399</v>
      </c>
      <c r="I39" s="74">
        <v>3</v>
      </c>
      <c r="J39" s="74"/>
      <c r="K39" s="63"/>
      <c r="L39" s="63"/>
      <c r="M39" s="101"/>
      <c r="N39" s="105" t="s">
        <v>400</v>
      </c>
      <c r="O39" s="27"/>
      <c r="P39" s="28" t="s">
        <v>54</v>
      </c>
      <c r="Q39" s="28" t="s">
        <v>401</v>
      </c>
      <c r="R39" s="28" t="s">
        <v>380</v>
      </c>
      <c r="S39" s="28">
        <v>11</v>
      </c>
      <c r="T39" s="37">
        <v>45098</v>
      </c>
      <c r="U39" s="38">
        <v>45432</v>
      </c>
      <c r="V39" s="60">
        <v>17680000</v>
      </c>
      <c r="W39" s="60">
        <v>8000000</v>
      </c>
      <c r="X39" s="60">
        <v>9680000</v>
      </c>
      <c r="Y39" s="29">
        <f>4845200</f>
        <v>4845200</v>
      </c>
      <c r="Z39" s="30"/>
      <c r="AA39" s="31"/>
      <c r="AB39" s="32"/>
      <c r="AC39" s="33">
        <v>45257</v>
      </c>
      <c r="AD39" s="34"/>
      <c r="AE39" s="34"/>
      <c r="AF39" s="34"/>
      <c r="AG39" s="27"/>
      <c r="AH39" s="34"/>
      <c r="AI39" s="27"/>
      <c r="AJ39" s="48" t="s">
        <v>135</v>
      </c>
      <c r="AK39" s="28"/>
      <c r="AL39" s="28"/>
      <c r="AM39" s="28" t="s">
        <v>402</v>
      </c>
      <c r="AN39" s="27" t="s">
        <v>179</v>
      </c>
      <c r="AO39" s="27"/>
      <c r="AP39" s="27"/>
      <c r="AQ39" s="35"/>
      <c r="AR39" s="27"/>
      <c r="AS39" s="27"/>
      <c r="AT39" s="35"/>
      <c r="AU39" s="27"/>
      <c r="AV39" s="27"/>
      <c r="AW39" s="35"/>
      <c r="AX39" s="27"/>
      <c r="AY39" s="27"/>
      <c r="AZ39" s="35"/>
      <c r="BA39" s="27"/>
      <c r="BB39" s="27"/>
      <c r="BC39" s="43"/>
      <c r="BD39" s="27"/>
      <c r="BE39" s="27"/>
      <c r="BF39" s="43"/>
      <c r="BG39" s="27"/>
      <c r="BH39" s="27"/>
      <c r="BI39" s="27"/>
      <c r="BJ39" s="27"/>
      <c r="BK39" s="27"/>
      <c r="BL39" s="27"/>
      <c r="BM39" s="27"/>
      <c r="BN39" s="27"/>
      <c r="BO39" s="27"/>
      <c r="BP39" s="27"/>
      <c r="BQ39" s="27"/>
      <c r="BR39" s="27"/>
      <c r="BS39" s="27"/>
      <c r="BT39" s="27"/>
      <c r="BU39" s="27"/>
      <c r="BV39" s="27"/>
      <c r="BW39" s="27"/>
      <c r="BX39" s="27"/>
      <c r="BY39" s="27"/>
      <c r="BZ39" s="36"/>
      <c r="CA39" s="36"/>
      <c r="CB39" s="36"/>
      <c r="CC39" s="36"/>
      <c r="CD39" s="36"/>
      <c r="CE39" s="36"/>
      <c r="CF39" s="36"/>
      <c r="CG39" s="36"/>
      <c r="CH39" s="36"/>
      <c r="CI39" s="36"/>
      <c r="CJ39" s="36"/>
      <c r="CK39" s="36"/>
      <c r="CL39" s="36"/>
      <c r="CM39" s="36"/>
    </row>
    <row r="40" spans="1:91" ht="102" customHeight="1" x14ac:dyDescent="0.2">
      <c r="A40" s="88" t="s">
        <v>51</v>
      </c>
      <c r="B40" s="65" t="s">
        <v>403</v>
      </c>
      <c r="C40" s="65">
        <v>2023</v>
      </c>
      <c r="D40" s="66" t="s">
        <v>404</v>
      </c>
      <c r="E40" s="24" t="s">
        <v>66</v>
      </c>
      <c r="F40" s="77" t="s">
        <v>405</v>
      </c>
      <c r="G40" s="76">
        <v>2</v>
      </c>
      <c r="H40" s="100" t="s">
        <v>146</v>
      </c>
      <c r="I40" s="76">
        <v>2</v>
      </c>
      <c r="J40" s="76" t="s">
        <v>406</v>
      </c>
      <c r="K40" s="76">
        <v>2</v>
      </c>
      <c r="L40" s="101"/>
      <c r="M40" s="101"/>
      <c r="N40" s="75" t="s">
        <v>407</v>
      </c>
      <c r="O40" s="27"/>
      <c r="P40" s="28" t="s">
        <v>54</v>
      </c>
      <c r="Q40" s="71" t="s">
        <v>408</v>
      </c>
      <c r="R40" s="28" t="s">
        <v>380</v>
      </c>
      <c r="S40" s="28">
        <v>11</v>
      </c>
      <c r="T40" s="37">
        <v>45124</v>
      </c>
      <c r="U40" s="38">
        <v>45457</v>
      </c>
      <c r="V40" s="60">
        <v>8941152</v>
      </c>
      <c r="W40" s="60">
        <v>5000000</v>
      </c>
      <c r="X40" s="60">
        <v>3941152</v>
      </c>
      <c r="Y40" s="29">
        <f>2100000</f>
        <v>2100000</v>
      </c>
      <c r="Z40" s="47"/>
      <c r="AA40" s="31"/>
      <c r="AB40" s="32"/>
      <c r="AC40" s="33"/>
      <c r="AD40" s="34"/>
      <c r="AE40" s="34"/>
      <c r="AF40" s="34"/>
      <c r="AG40" s="27"/>
      <c r="AH40" s="34"/>
      <c r="AI40" s="27"/>
      <c r="AJ40" s="48" t="s">
        <v>135</v>
      </c>
      <c r="AK40" s="28"/>
      <c r="AL40" s="28"/>
      <c r="AM40" s="71" t="s">
        <v>409</v>
      </c>
      <c r="AN40" s="27"/>
      <c r="AO40" s="27"/>
      <c r="AP40" s="27"/>
      <c r="AQ40" s="35"/>
      <c r="AR40" s="27"/>
      <c r="AS40" s="27"/>
      <c r="AT40" s="35"/>
      <c r="AU40" s="27"/>
      <c r="AV40" s="27"/>
      <c r="AW40" s="35"/>
      <c r="AX40" s="27"/>
      <c r="AY40" s="27"/>
      <c r="AZ40" s="35"/>
      <c r="BA40" s="27"/>
      <c r="BB40" s="27"/>
      <c r="BC40" s="43"/>
      <c r="BD40" s="27"/>
      <c r="BE40" s="27"/>
      <c r="BF40" s="43"/>
      <c r="BG40" s="27"/>
      <c r="BH40" s="27"/>
      <c r="BI40" s="27"/>
      <c r="BJ40" s="27"/>
      <c r="BK40" s="27"/>
      <c r="BL40" s="27"/>
      <c r="BM40" s="27"/>
      <c r="BN40" s="27"/>
      <c r="BO40" s="27"/>
      <c r="BP40" s="27"/>
      <c r="BQ40" s="27"/>
      <c r="BR40" s="27"/>
      <c r="BS40" s="27"/>
      <c r="BT40" s="27"/>
      <c r="BU40" s="27"/>
      <c r="BV40" s="27"/>
      <c r="BW40" s="27"/>
      <c r="BX40" s="27"/>
      <c r="BY40" s="27"/>
      <c r="BZ40" s="36"/>
      <c r="CA40" s="36"/>
      <c r="CB40" s="36"/>
      <c r="CC40" s="36"/>
      <c r="CD40" s="36"/>
      <c r="CE40" s="36"/>
      <c r="CF40" s="36"/>
      <c r="CG40" s="36"/>
      <c r="CH40" s="36"/>
      <c r="CI40" s="36"/>
      <c r="CJ40" s="36"/>
      <c r="CK40" s="36"/>
      <c r="CL40" s="36"/>
      <c r="CM40" s="36"/>
    </row>
    <row r="41" spans="1:91" ht="114.75" customHeight="1" x14ac:dyDescent="0.2">
      <c r="A41" s="88" t="s">
        <v>51</v>
      </c>
      <c r="B41" s="69" t="s">
        <v>410</v>
      </c>
      <c r="C41" s="69">
        <v>2023</v>
      </c>
      <c r="D41" s="66" t="s">
        <v>411</v>
      </c>
      <c r="E41" s="25" t="s">
        <v>66</v>
      </c>
      <c r="F41" s="77" t="s">
        <v>412</v>
      </c>
      <c r="G41" s="76">
        <v>20</v>
      </c>
      <c r="H41" s="100" t="s">
        <v>413</v>
      </c>
      <c r="I41" s="76">
        <v>20</v>
      </c>
      <c r="J41" s="76" t="s">
        <v>406</v>
      </c>
      <c r="K41" s="76">
        <v>16</v>
      </c>
      <c r="L41" s="101"/>
      <c r="M41" s="101"/>
      <c r="N41" s="75" t="s">
        <v>407</v>
      </c>
      <c r="O41" s="27"/>
      <c r="P41" s="28" t="s">
        <v>54</v>
      </c>
      <c r="Q41" s="71" t="s">
        <v>414</v>
      </c>
      <c r="R41" s="28" t="s">
        <v>380</v>
      </c>
      <c r="S41" s="28">
        <v>11</v>
      </c>
      <c r="T41" s="54">
        <v>45124</v>
      </c>
      <c r="U41" s="97">
        <v>45457</v>
      </c>
      <c r="V41" s="60">
        <v>7980735</v>
      </c>
      <c r="W41" s="60">
        <v>5000000</v>
      </c>
      <c r="X41" s="60">
        <v>2980735</v>
      </c>
      <c r="Y41" s="46"/>
      <c r="Z41" s="30"/>
      <c r="AA41" s="31"/>
      <c r="AB41" s="32"/>
      <c r="AC41" s="33"/>
      <c r="AD41" s="34"/>
      <c r="AE41" s="34"/>
      <c r="AF41" s="34"/>
      <c r="AG41" s="27"/>
      <c r="AH41" s="34"/>
      <c r="AI41" s="27"/>
      <c r="AJ41" s="48" t="s">
        <v>135</v>
      </c>
      <c r="AK41" s="28"/>
      <c r="AL41" s="28"/>
      <c r="AM41" s="71" t="s">
        <v>415</v>
      </c>
      <c r="AN41" s="27"/>
      <c r="AO41" s="27"/>
      <c r="AP41" s="27"/>
      <c r="AQ41" s="35"/>
      <c r="AR41" s="27"/>
      <c r="AS41" s="27"/>
      <c r="AT41" s="35"/>
      <c r="AU41" s="27"/>
      <c r="AV41" s="27"/>
      <c r="AW41" s="35"/>
      <c r="AX41" s="27"/>
      <c r="AY41" s="27"/>
      <c r="AZ41" s="35"/>
      <c r="BA41" s="27"/>
      <c r="BB41" s="27"/>
      <c r="BC41" s="43"/>
      <c r="BD41" s="27"/>
      <c r="BE41" s="27"/>
      <c r="BF41" s="43"/>
      <c r="BG41" s="27"/>
      <c r="BH41" s="27"/>
      <c r="BI41" s="27"/>
      <c r="BJ41" s="27"/>
      <c r="BK41" s="27"/>
      <c r="BL41" s="27"/>
      <c r="BM41" s="27"/>
      <c r="BN41" s="27"/>
      <c r="BO41" s="27"/>
      <c r="BP41" s="27"/>
      <c r="BQ41" s="27"/>
      <c r="BR41" s="27"/>
      <c r="BS41" s="27"/>
      <c r="BT41" s="27"/>
      <c r="BU41" s="27"/>
      <c r="BV41" s="27"/>
      <c r="BW41" s="27"/>
      <c r="BX41" s="27"/>
      <c r="BY41" s="27"/>
      <c r="BZ41" s="36"/>
      <c r="CA41" s="36"/>
      <c r="CB41" s="36"/>
      <c r="CC41" s="36"/>
      <c r="CD41" s="36"/>
      <c r="CE41" s="36"/>
      <c r="CF41" s="36"/>
      <c r="CG41" s="36"/>
      <c r="CH41" s="36"/>
      <c r="CI41" s="36"/>
      <c r="CJ41" s="36"/>
      <c r="CK41" s="36"/>
      <c r="CL41" s="36"/>
      <c r="CM41" s="36"/>
    </row>
    <row r="42" spans="1:91" ht="114.75" customHeight="1" x14ac:dyDescent="0.2">
      <c r="A42" s="24" t="s">
        <v>51</v>
      </c>
      <c r="B42" s="65" t="s">
        <v>416</v>
      </c>
      <c r="C42" s="65">
        <v>2023</v>
      </c>
      <c r="D42" s="66" t="s">
        <v>417</v>
      </c>
      <c r="E42" s="84" t="s">
        <v>80</v>
      </c>
      <c r="F42" s="87" t="s">
        <v>418</v>
      </c>
      <c r="G42" s="76">
        <v>40</v>
      </c>
      <c r="H42" s="76" t="s">
        <v>419</v>
      </c>
      <c r="I42" s="76">
        <v>0</v>
      </c>
      <c r="J42" s="76"/>
      <c r="K42" s="101"/>
      <c r="L42" s="101"/>
      <c r="M42" s="104"/>
      <c r="N42" s="75" t="s">
        <v>420</v>
      </c>
      <c r="O42" s="27"/>
      <c r="P42" s="28" t="s">
        <v>54</v>
      </c>
      <c r="Q42" s="71" t="s">
        <v>421</v>
      </c>
      <c r="R42" s="28" t="s">
        <v>380</v>
      </c>
      <c r="S42" s="28">
        <v>11</v>
      </c>
      <c r="T42" s="54">
        <v>45190</v>
      </c>
      <c r="U42" s="97">
        <v>45525</v>
      </c>
      <c r="V42" s="60">
        <v>35500000</v>
      </c>
      <c r="W42" s="60">
        <v>8000000</v>
      </c>
      <c r="X42" s="60">
        <v>27500000</v>
      </c>
      <c r="Y42" s="29">
        <f>4500000+770000</f>
        <v>5270000</v>
      </c>
      <c r="Z42" s="30"/>
      <c r="AA42" s="31"/>
      <c r="AB42" s="32"/>
      <c r="AC42" s="33"/>
      <c r="AD42" s="34"/>
      <c r="AE42" s="34"/>
      <c r="AF42" s="34"/>
      <c r="AG42" s="27"/>
      <c r="AH42" s="34"/>
      <c r="AI42" s="27"/>
      <c r="AJ42" s="53" t="s">
        <v>135</v>
      </c>
      <c r="AK42" s="28"/>
      <c r="AL42" s="28"/>
      <c r="AM42" s="71" t="s">
        <v>422</v>
      </c>
      <c r="AN42" s="27"/>
      <c r="AO42" s="27"/>
      <c r="AP42" s="27"/>
      <c r="AQ42" s="35"/>
      <c r="AR42" s="27"/>
      <c r="AS42" s="27"/>
      <c r="AT42" s="35"/>
      <c r="AU42" s="27"/>
      <c r="AV42" s="27"/>
      <c r="AW42" s="35"/>
      <c r="AX42" s="27"/>
      <c r="AY42" s="27"/>
      <c r="AZ42" s="35"/>
      <c r="BA42" s="27"/>
      <c r="BB42" s="27"/>
      <c r="BC42" s="43"/>
      <c r="BD42" s="27"/>
      <c r="BE42" s="27"/>
      <c r="BF42" s="43"/>
      <c r="BG42" s="27"/>
      <c r="BH42" s="27"/>
      <c r="BI42" s="27"/>
      <c r="BJ42" s="27"/>
      <c r="BK42" s="27"/>
      <c r="BL42" s="27"/>
      <c r="BM42" s="27"/>
      <c r="BN42" s="27"/>
      <c r="BO42" s="27"/>
      <c r="BP42" s="27"/>
      <c r="BQ42" s="27"/>
      <c r="BR42" s="27"/>
      <c r="BS42" s="27"/>
      <c r="BT42" s="27"/>
      <c r="BU42" s="27"/>
      <c r="BV42" s="27"/>
      <c r="BW42" s="27"/>
      <c r="BX42" s="27"/>
      <c r="BY42" s="27"/>
      <c r="BZ42" s="36"/>
      <c r="CA42" s="36"/>
      <c r="CB42" s="36"/>
      <c r="CC42" s="36"/>
      <c r="CD42" s="36"/>
      <c r="CE42" s="36"/>
      <c r="CF42" s="36"/>
      <c r="CG42" s="36"/>
      <c r="CH42" s="36"/>
      <c r="CI42" s="36"/>
      <c r="CJ42" s="36"/>
      <c r="CK42" s="36"/>
      <c r="CL42" s="36"/>
      <c r="CM42" s="36"/>
    </row>
    <row r="43" spans="1:91" ht="129.75" customHeight="1" x14ac:dyDescent="0.2">
      <c r="A43" s="24" t="s">
        <v>51</v>
      </c>
      <c r="B43" s="65" t="s">
        <v>423</v>
      </c>
      <c r="C43" s="65">
        <v>2023</v>
      </c>
      <c r="D43" s="72" t="s">
        <v>424</v>
      </c>
      <c r="E43" s="28" t="s">
        <v>80</v>
      </c>
      <c r="F43" s="55" t="s">
        <v>425</v>
      </c>
      <c r="G43" s="74">
        <v>6</v>
      </c>
      <c r="H43" s="74" t="s">
        <v>426</v>
      </c>
      <c r="I43" s="74">
        <v>0</v>
      </c>
      <c r="J43" s="74"/>
      <c r="K43" s="104"/>
      <c r="L43" s="104"/>
      <c r="M43" s="104"/>
      <c r="N43" s="105" t="s">
        <v>427</v>
      </c>
      <c r="O43" s="27"/>
      <c r="P43" s="28" t="s">
        <v>54</v>
      </c>
      <c r="Q43" s="85" t="s">
        <v>86</v>
      </c>
      <c r="R43" s="28" t="s">
        <v>380</v>
      </c>
      <c r="S43" s="28">
        <v>11</v>
      </c>
      <c r="T43" s="54">
        <v>45222</v>
      </c>
      <c r="U43" s="97">
        <v>45555</v>
      </c>
      <c r="V43" s="60">
        <v>25654693</v>
      </c>
      <c r="W43" s="60">
        <v>8000000</v>
      </c>
      <c r="X43" s="60">
        <v>17654693</v>
      </c>
      <c r="Y43" s="29">
        <v>6900000</v>
      </c>
      <c r="Z43" s="30"/>
      <c r="AA43" s="31"/>
      <c r="AB43" s="32"/>
      <c r="AC43" s="33"/>
      <c r="AD43" s="34"/>
      <c r="AE43" s="34"/>
      <c r="AF43" s="34"/>
      <c r="AG43" s="27"/>
      <c r="AH43" s="34"/>
      <c r="AI43" s="27"/>
      <c r="AJ43" s="53" t="s">
        <v>135</v>
      </c>
      <c r="AK43" s="28"/>
      <c r="AL43" s="28"/>
      <c r="AM43" s="28" t="s">
        <v>428</v>
      </c>
      <c r="AN43" s="27"/>
      <c r="AO43" s="27"/>
      <c r="AP43" s="27"/>
      <c r="AQ43" s="35"/>
      <c r="AR43" s="27"/>
      <c r="AS43" s="27"/>
      <c r="AT43" s="35"/>
      <c r="AU43" s="27"/>
      <c r="AV43" s="27"/>
      <c r="AW43" s="35"/>
      <c r="AX43" s="27"/>
      <c r="AY43" s="27"/>
      <c r="AZ43" s="35"/>
      <c r="BA43" s="27"/>
      <c r="BB43" s="27"/>
      <c r="BC43" s="43"/>
      <c r="BD43" s="27"/>
      <c r="BE43" s="27"/>
      <c r="BF43" s="43"/>
      <c r="BG43" s="27"/>
      <c r="BH43" s="27"/>
      <c r="BI43" s="27"/>
      <c r="BJ43" s="27"/>
      <c r="BK43" s="27"/>
      <c r="BL43" s="27"/>
      <c r="BM43" s="27"/>
      <c r="BN43" s="27"/>
      <c r="BO43" s="27"/>
      <c r="BP43" s="27"/>
      <c r="BQ43" s="27"/>
      <c r="BR43" s="27"/>
      <c r="BS43" s="27"/>
      <c r="BT43" s="27"/>
      <c r="BU43" s="27"/>
      <c r="BV43" s="27"/>
      <c r="BW43" s="27"/>
      <c r="BX43" s="27"/>
      <c r="BY43" s="27"/>
      <c r="BZ43" s="36"/>
      <c r="CA43" s="36"/>
      <c r="CB43" s="36"/>
      <c r="CC43" s="36"/>
      <c r="CD43" s="36"/>
      <c r="CE43" s="36"/>
      <c r="CF43" s="36"/>
      <c r="CG43" s="36"/>
      <c r="CH43" s="36"/>
      <c r="CI43" s="36"/>
      <c r="CJ43" s="36"/>
      <c r="CK43" s="36"/>
      <c r="CL43" s="36"/>
      <c r="CM43" s="36"/>
    </row>
    <row r="44" spans="1:91" ht="62.25" customHeight="1" x14ac:dyDescent="0.2">
      <c r="A44" s="88" t="s">
        <v>51</v>
      </c>
      <c r="B44" s="69" t="s">
        <v>429</v>
      </c>
      <c r="C44" s="65">
        <v>2023</v>
      </c>
      <c r="D44" s="66" t="s">
        <v>430</v>
      </c>
      <c r="E44" s="28" t="s">
        <v>431</v>
      </c>
      <c r="F44" s="87" t="s">
        <v>82</v>
      </c>
      <c r="G44" s="76">
        <v>10</v>
      </c>
      <c r="H44" s="76" t="s">
        <v>426</v>
      </c>
      <c r="I44" s="76">
        <v>2</v>
      </c>
      <c r="J44" s="76"/>
      <c r="K44" s="70"/>
      <c r="L44" s="70"/>
      <c r="M44" s="101"/>
      <c r="N44" s="75" t="s">
        <v>427</v>
      </c>
      <c r="O44" s="27"/>
      <c r="P44" s="28" t="s">
        <v>54</v>
      </c>
      <c r="Q44" s="71" t="s">
        <v>432</v>
      </c>
      <c r="R44" s="28" t="s">
        <v>380</v>
      </c>
      <c r="S44" s="28">
        <v>11</v>
      </c>
      <c r="T44" s="37">
        <v>45222</v>
      </c>
      <c r="U44" s="38">
        <v>45555</v>
      </c>
      <c r="V44" s="60">
        <v>208000000</v>
      </c>
      <c r="W44" s="60">
        <v>12000000</v>
      </c>
      <c r="X44" s="60">
        <v>196000000</v>
      </c>
      <c r="Y44" s="29"/>
      <c r="Z44" s="30"/>
      <c r="AA44" s="31"/>
      <c r="AB44" s="32"/>
      <c r="AC44" s="33"/>
      <c r="AD44" s="34"/>
      <c r="AE44" s="34"/>
      <c r="AF44" s="34"/>
      <c r="AG44" s="27"/>
      <c r="AH44" s="34"/>
      <c r="AI44" s="28"/>
      <c r="AJ44" s="48" t="s">
        <v>135</v>
      </c>
      <c r="AK44" s="28"/>
      <c r="AL44" s="28"/>
      <c r="AM44" s="71" t="s">
        <v>433</v>
      </c>
      <c r="AN44" s="27"/>
      <c r="AO44" s="27"/>
      <c r="AP44" s="27"/>
      <c r="AQ44" s="35"/>
      <c r="AR44" s="27"/>
      <c r="AS44" s="27"/>
      <c r="AT44" s="35"/>
      <c r="AU44" s="27"/>
      <c r="AV44" s="27"/>
      <c r="AW44" s="35"/>
      <c r="AX44" s="27"/>
      <c r="AY44" s="27"/>
      <c r="AZ44" s="35"/>
      <c r="BA44" s="27"/>
      <c r="BB44" s="27"/>
      <c r="BC44" s="43"/>
      <c r="BD44" s="27"/>
      <c r="BE44" s="27"/>
      <c r="BF44" s="43"/>
      <c r="BG44" s="27"/>
      <c r="BH44" s="27"/>
      <c r="BI44" s="27"/>
      <c r="BJ44" s="27"/>
      <c r="BK44" s="27"/>
      <c r="BL44" s="27"/>
      <c r="BM44" s="27"/>
      <c r="BN44" s="27"/>
      <c r="BO44" s="27"/>
      <c r="BP44" s="27"/>
      <c r="BQ44" s="27"/>
      <c r="BR44" s="27"/>
      <c r="BS44" s="27"/>
      <c r="BT44" s="27"/>
      <c r="BU44" s="27"/>
      <c r="BV44" s="27"/>
      <c r="BW44" s="27"/>
      <c r="BX44" s="27"/>
      <c r="BY44" s="27"/>
      <c r="BZ44" s="36"/>
      <c r="CA44" s="36"/>
      <c r="CB44" s="36"/>
      <c r="CC44" s="36"/>
      <c r="CD44" s="36"/>
      <c r="CE44" s="36"/>
      <c r="CF44" s="36"/>
      <c r="CG44" s="36"/>
      <c r="CH44" s="36"/>
      <c r="CI44" s="36"/>
      <c r="CJ44" s="36"/>
      <c r="CK44" s="36"/>
      <c r="CL44" s="36"/>
      <c r="CM44" s="36"/>
    </row>
    <row r="45" spans="1:91" ht="61.5" customHeight="1" x14ac:dyDescent="0.2">
      <c r="A45" s="88" t="s">
        <v>51</v>
      </c>
      <c r="B45" s="65" t="s">
        <v>434</v>
      </c>
      <c r="C45" s="65">
        <v>2023</v>
      </c>
      <c r="D45" s="66" t="s">
        <v>435</v>
      </c>
      <c r="E45" s="25" t="s">
        <v>80</v>
      </c>
      <c r="F45" s="87" t="s">
        <v>436</v>
      </c>
      <c r="G45" s="76">
        <v>40</v>
      </c>
      <c r="H45" s="76" t="s">
        <v>79</v>
      </c>
      <c r="I45" s="76">
        <v>0</v>
      </c>
      <c r="J45" s="76"/>
      <c r="K45" s="101"/>
      <c r="L45" s="70"/>
      <c r="M45" s="101"/>
      <c r="N45" s="75" t="s">
        <v>68</v>
      </c>
      <c r="O45" s="27"/>
      <c r="P45" s="28" t="s">
        <v>54</v>
      </c>
      <c r="Q45" s="71" t="s">
        <v>437</v>
      </c>
      <c r="R45" s="28" t="s">
        <v>380</v>
      </c>
      <c r="S45" s="28">
        <v>11</v>
      </c>
      <c r="T45" s="37">
        <v>45246</v>
      </c>
      <c r="U45" s="38">
        <v>45580</v>
      </c>
      <c r="V45" s="60">
        <v>7960000</v>
      </c>
      <c r="W45" s="60">
        <v>7960000</v>
      </c>
      <c r="X45" s="60">
        <v>0</v>
      </c>
      <c r="Y45" s="29">
        <v>1700000</v>
      </c>
      <c r="Z45" s="30"/>
      <c r="AA45" s="31"/>
      <c r="AB45" s="32"/>
      <c r="AC45" s="33"/>
      <c r="AD45" s="34"/>
      <c r="AE45" s="34"/>
      <c r="AF45" s="34"/>
      <c r="AG45" s="27"/>
      <c r="AH45" s="34"/>
      <c r="AI45" s="27"/>
      <c r="AJ45" s="48" t="s">
        <v>135</v>
      </c>
      <c r="AK45" s="28"/>
      <c r="AL45" s="28" t="s">
        <v>438</v>
      </c>
      <c r="AM45" s="71" t="s">
        <v>439</v>
      </c>
      <c r="AN45" s="27"/>
      <c r="AO45" s="27"/>
      <c r="AP45" s="27"/>
      <c r="AQ45" s="35"/>
      <c r="AR45" s="27"/>
      <c r="AS45" s="27"/>
      <c r="AT45" s="35"/>
      <c r="AU45" s="27"/>
      <c r="AV45" s="27"/>
      <c r="AW45" s="35"/>
      <c r="AX45" s="27"/>
      <c r="AY45" s="27"/>
      <c r="AZ45" s="35"/>
      <c r="BA45" s="27"/>
      <c r="BB45" s="27"/>
      <c r="BC45" s="43"/>
      <c r="BD45" s="27"/>
      <c r="BE45" s="27"/>
      <c r="BF45" s="43"/>
      <c r="BG45" s="27"/>
      <c r="BH45" s="27"/>
      <c r="BI45" s="27"/>
      <c r="BJ45" s="27"/>
      <c r="BK45" s="27"/>
      <c r="BL45" s="27"/>
      <c r="BM45" s="27"/>
      <c r="BN45" s="27"/>
      <c r="BO45" s="27"/>
      <c r="BP45" s="27"/>
      <c r="BQ45" s="27"/>
      <c r="BR45" s="27"/>
      <c r="BS45" s="27"/>
      <c r="BT45" s="27"/>
      <c r="BU45" s="27"/>
      <c r="BV45" s="27"/>
      <c r="BW45" s="27"/>
      <c r="BX45" s="27"/>
      <c r="BY45" s="27"/>
      <c r="BZ45" s="36"/>
      <c r="CA45" s="36"/>
      <c r="CB45" s="36"/>
      <c r="CC45" s="36"/>
      <c r="CD45" s="36"/>
      <c r="CE45" s="36"/>
      <c r="CF45" s="36"/>
      <c r="CG45" s="36"/>
      <c r="CH45" s="36"/>
      <c r="CI45" s="36"/>
      <c r="CJ45" s="36"/>
      <c r="CK45" s="36"/>
      <c r="CL45" s="36"/>
      <c r="CM45" s="36"/>
    </row>
    <row r="46" spans="1:91" ht="81" customHeight="1" x14ac:dyDescent="0.2">
      <c r="A46" s="88" t="s">
        <v>51</v>
      </c>
      <c r="B46" s="65" t="s">
        <v>440</v>
      </c>
      <c r="C46" s="65">
        <v>2023</v>
      </c>
      <c r="D46" s="66" t="s">
        <v>441</v>
      </c>
      <c r="E46" s="25" t="s">
        <v>80</v>
      </c>
      <c r="F46" s="87" t="s">
        <v>442</v>
      </c>
      <c r="G46" s="76">
        <v>40</v>
      </c>
      <c r="H46" s="76" t="s">
        <v>79</v>
      </c>
      <c r="I46" s="76">
        <v>0</v>
      </c>
      <c r="J46" s="76"/>
      <c r="K46" s="70"/>
      <c r="L46" s="70"/>
      <c r="M46" s="101"/>
      <c r="N46" s="75" t="s">
        <v>68</v>
      </c>
      <c r="O46" s="27"/>
      <c r="P46" s="28" t="s">
        <v>54</v>
      </c>
      <c r="Q46" s="71" t="s">
        <v>443</v>
      </c>
      <c r="R46" s="28" t="s">
        <v>380</v>
      </c>
      <c r="S46" s="28">
        <v>11</v>
      </c>
      <c r="T46" s="37">
        <v>45246</v>
      </c>
      <c r="U46" s="38">
        <v>45580</v>
      </c>
      <c r="V46" s="60">
        <v>7930000</v>
      </c>
      <c r="W46" s="60">
        <v>7930000</v>
      </c>
      <c r="X46" s="60">
        <v>0</v>
      </c>
      <c r="Y46" s="29">
        <v>1700000</v>
      </c>
      <c r="Z46" s="30"/>
      <c r="AA46" s="31"/>
      <c r="AB46" s="32"/>
      <c r="AC46" s="33"/>
      <c r="AD46" s="34"/>
      <c r="AE46" s="34"/>
      <c r="AF46" s="34"/>
      <c r="AG46" s="27"/>
      <c r="AH46" s="34"/>
      <c r="AI46" s="27"/>
      <c r="AJ46" s="53" t="s">
        <v>135</v>
      </c>
      <c r="AK46" s="28"/>
      <c r="AL46" s="28"/>
      <c r="AM46" s="71" t="s">
        <v>444</v>
      </c>
      <c r="AN46" s="27"/>
      <c r="AO46" s="27"/>
      <c r="AP46" s="27"/>
      <c r="AQ46" s="35"/>
      <c r="AR46" s="27"/>
      <c r="AS46" s="27"/>
      <c r="AT46" s="35"/>
      <c r="AU46" s="27"/>
      <c r="AV46" s="27"/>
      <c r="AW46" s="35"/>
      <c r="AX46" s="27"/>
      <c r="AY46" s="27"/>
      <c r="AZ46" s="35"/>
      <c r="BA46" s="27"/>
      <c r="BB46" s="27"/>
      <c r="BC46" s="43"/>
      <c r="BD46" s="27"/>
      <c r="BE46" s="27"/>
      <c r="BF46" s="43"/>
      <c r="BG46" s="27"/>
      <c r="BH46" s="27"/>
      <c r="BI46" s="27"/>
      <c r="BJ46" s="27"/>
      <c r="BK46" s="27"/>
      <c r="BL46" s="27"/>
      <c r="BM46" s="27"/>
      <c r="BN46" s="27"/>
      <c r="BO46" s="27"/>
      <c r="BP46" s="27"/>
      <c r="BQ46" s="27"/>
      <c r="BR46" s="27"/>
      <c r="BS46" s="27"/>
      <c r="BT46" s="27"/>
      <c r="BU46" s="27"/>
      <c r="BV46" s="27"/>
      <c r="BW46" s="27"/>
      <c r="BX46" s="27"/>
      <c r="BY46" s="27"/>
      <c r="BZ46" s="36"/>
      <c r="CA46" s="36"/>
      <c r="CB46" s="36"/>
      <c r="CC46" s="36"/>
      <c r="CD46" s="36"/>
      <c r="CE46" s="36"/>
      <c r="CF46" s="36"/>
      <c r="CG46" s="36"/>
      <c r="CH46" s="36"/>
      <c r="CI46" s="36"/>
      <c r="CJ46" s="36"/>
      <c r="CK46" s="36"/>
      <c r="CL46" s="36"/>
      <c r="CM46" s="36"/>
    </row>
    <row r="47" spans="1:91" ht="87.75" customHeight="1" x14ac:dyDescent="0.2">
      <c r="A47" s="88" t="s">
        <v>64</v>
      </c>
      <c r="B47" s="65" t="s">
        <v>445</v>
      </c>
      <c r="C47" s="65">
        <v>2023</v>
      </c>
      <c r="D47" s="55" t="s">
        <v>446</v>
      </c>
      <c r="E47" s="24" t="s">
        <v>56</v>
      </c>
      <c r="F47" s="87" t="s">
        <v>115</v>
      </c>
      <c r="G47" s="76">
        <v>15</v>
      </c>
      <c r="H47" s="76" t="s">
        <v>117</v>
      </c>
      <c r="I47" s="76">
        <v>5</v>
      </c>
      <c r="J47" s="76"/>
      <c r="K47" s="101"/>
      <c r="L47" s="70"/>
      <c r="M47" s="70"/>
      <c r="N47" s="75" t="s">
        <v>116</v>
      </c>
      <c r="O47" s="27"/>
      <c r="P47" s="28" t="s">
        <v>54</v>
      </c>
      <c r="Q47" s="71" t="s">
        <v>216</v>
      </c>
      <c r="R47" s="28" t="s">
        <v>447</v>
      </c>
      <c r="S47" s="28">
        <v>11</v>
      </c>
      <c r="T47" s="37">
        <v>45000</v>
      </c>
      <c r="U47" s="38">
        <v>45351</v>
      </c>
      <c r="V47" s="60">
        <v>47930400</v>
      </c>
      <c r="W47" s="60">
        <v>0</v>
      </c>
      <c r="X47" s="60">
        <v>47930400</v>
      </c>
      <c r="Y47" s="46"/>
      <c r="Z47" s="30"/>
      <c r="AA47" s="31"/>
      <c r="AB47" s="32"/>
      <c r="AC47" s="33">
        <v>45194</v>
      </c>
      <c r="AD47" s="34"/>
      <c r="AE47" s="34"/>
      <c r="AF47" s="34"/>
      <c r="AG47" s="27"/>
      <c r="AH47" s="34"/>
      <c r="AI47" s="27"/>
      <c r="AJ47" s="48" t="s">
        <v>135</v>
      </c>
      <c r="AK47" s="28"/>
      <c r="AL47" s="113" t="s">
        <v>55</v>
      </c>
      <c r="AM47" s="71" t="s">
        <v>448</v>
      </c>
      <c r="AN47" s="27" t="s">
        <v>449</v>
      </c>
      <c r="AO47" s="27"/>
      <c r="AP47" s="27"/>
      <c r="AQ47" s="35"/>
      <c r="AR47" s="27"/>
      <c r="AS47" s="27"/>
      <c r="AT47" s="35"/>
      <c r="AU47" s="27"/>
      <c r="AV47" s="27"/>
      <c r="AW47" s="35"/>
      <c r="AX47" s="27"/>
      <c r="AY47" s="27"/>
      <c r="AZ47" s="35"/>
      <c r="BA47" s="27"/>
      <c r="BB47" s="27"/>
      <c r="BC47" s="43"/>
      <c r="BD47" s="27"/>
      <c r="BE47" s="27"/>
      <c r="BF47" s="43"/>
      <c r="BG47" s="27"/>
      <c r="BH47" s="27"/>
      <c r="BI47" s="27"/>
      <c r="BJ47" s="27"/>
      <c r="BK47" s="27"/>
      <c r="BL47" s="27"/>
      <c r="BM47" s="27"/>
      <c r="BN47" s="27"/>
      <c r="BO47" s="27"/>
      <c r="BP47" s="27"/>
      <c r="BQ47" s="27"/>
      <c r="BR47" s="27"/>
      <c r="BS47" s="27"/>
      <c r="BT47" s="27"/>
      <c r="BU47" s="27"/>
      <c r="BV47" s="27"/>
      <c r="BW47" s="27"/>
      <c r="BX47" s="27"/>
      <c r="BY47" s="27"/>
      <c r="BZ47" s="36"/>
      <c r="CA47" s="36"/>
      <c r="CB47" s="36"/>
      <c r="CC47" s="36"/>
      <c r="CD47" s="36"/>
      <c r="CE47" s="36"/>
      <c r="CF47" s="36"/>
      <c r="CG47" s="36"/>
      <c r="CH47" s="36"/>
      <c r="CI47" s="36"/>
      <c r="CJ47" s="36"/>
      <c r="CK47" s="36"/>
      <c r="CL47" s="36"/>
      <c r="CM47" s="36"/>
    </row>
    <row r="48" spans="1:91" ht="109.5" customHeight="1" x14ac:dyDescent="0.2">
      <c r="A48" s="86" t="s">
        <v>59</v>
      </c>
      <c r="B48" s="65" t="s">
        <v>451</v>
      </c>
      <c r="C48" s="65">
        <v>2023</v>
      </c>
      <c r="D48" s="26" t="s">
        <v>452</v>
      </c>
      <c r="E48" s="24" t="s">
        <v>56</v>
      </c>
      <c r="F48" s="75" t="s">
        <v>453</v>
      </c>
      <c r="G48" s="76">
        <v>15</v>
      </c>
      <c r="H48" s="76" t="s">
        <v>454</v>
      </c>
      <c r="I48" s="76">
        <v>8</v>
      </c>
      <c r="J48" s="76"/>
      <c r="K48" s="70"/>
      <c r="L48" s="70"/>
      <c r="M48" s="70"/>
      <c r="N48" s="75" t="s">
        <v>98</v>
      </c>
      <c r="O48" s="27"/>
      <c r="P48" s="28" t="s">
        <v>54</v>
      </c>
      <c r="Q48" s="71" t="s">
        <v>455</v>
      </c>
      <c r="R48" s="28" t="s">
        <v>447</v>
      </c>
      <c r="S48" s="28">
        <v>11</v>
      </c>
      <c r="T48" s="37">
        <v>45000</v>
      </c>
      <c r="U48" s="54">
        <v>45351</v>
      </c>
      <c r="V48" s="60">
        <v>45579074</v>
      </c>
      <c r="W48" s="60">
        <v>0</v>
      </c>
      <c r="X48" s="60">
        <v>45579074</v>
      </c>
      <c r="Y48" s="29"/>
      <c r="Z48" s="30"/>
      <c r="AA48" s="31"/>
      <c r="AB48" s="32"/>
      <c r="AC48" s="33">
        <v>45203</v>
      </c>
      <c r="AD48" s="34"/>
      <c r="AE48" s="34"/>
      <c r="AF48" s="34"/>
      <c r="AG48" s="27"/>
      <c r="AH48" s="34"/>
      <c r="AI48" s="27"/>
      <c r="AJ48" s="48" t="s">
        <v>135</v>
      </c>
      <c r="AK48" s="28"/>
      <c r="AL48" s="28"/>
      <c r="AM48" s="71" t="s">
        <v>456</v>
      </c>
      <c r="AN48" s="27"/>
      <c r="AO48" s="27"/>
      <c r="AP48" s="27"/>
      <c r="AQ48" s="35"/>
      <c r="AR48" s="27"/>
      <c r="AS48" s="27"/>
      <c r="AT48" s="35"/>
      <c r="AU48" s="27"/>
      <c r="AV48" s="27"/>
      <c r="AW48" s="35"/>
      <c r="AX48" s="27"/>
      <c r="AY48" s="27"/>
      <c r="AZ48" s="35"/>
      <c r="BA48" s="27"/>
      <c r="BB48" s="27"/>
      <c r="BC48" s="43"/>
      <c r="BD48" s="27"/>
      <c r="BE48" s="27"/>
      <c r="BF48" s="43"/>
      <c r="BG48" s="27"/>
      <c r="BH48" s="27"/>
      <c r="BI48" s="27"/>
      <c r="BJ48" s="27"/>
      <c r="BK48" s="27"/>
      <c r="BL48" s="27"/>
      <c r="BM48" s="27"/>
      <c r="BN48" s="27"/>
      <c r="BO48" s="27"/>
      <c r="BP48" s="27"/>
      <c r="BQ48" s="27"/>
      <c r="BR48" s="27"/>
      <c r="BS48" s="27"/>
      <c r="BT48" s="27"/>
      <c r="BU48" s="27"/>
      <c r="BV48" s="27"/>
      <c r="BW48" s="27"/>
      <c r="BX48" s="27"/>
      <c r="BY48" s="27"/>
      <c r="BZ48" s="36"/>
      <c r="CA48" s="36"/>
      <c r="CB48" s="36"/>
      <c r="CC48" s="36"/>
      <c r="CD48" s="36"/>
      <c r="CE48" s="36"/>
      <c r="CF48" s="36"/>
      <c r="CG48" s="36"/>
      <c r="CH48" s="36"/>
      <c r="CI48" s="36"/>
      <c r="CJ48" s="36"/>
      <c r="CK48" s="36"/>
      <c r="CL48" s="36"/>
      <c r="CM48" s="36"/>
    </row>
    <row r="49" spans="1:91" ht="95.25" customHeight="1" x14ac:dyDescent="0.2">
      <c r="A49" s="86" t="s">
        <v>59</v>
      </c>
      <c r="B49" s="69" t="s">
        <v>457</v>
      </c>
      <c r="C49" s="65">
        <v>2023</v>
      </c>
      <c r="D49" s="55" t="s">
        <v>458</v>
      </c>
      <c r="E49" s="24" t="s">
        <v>52</v>
      </c>
      <c r="F49" s="75" t="s">
        <v>459</v>
      </c>
      <c r="G49" s="76">
        <v>15</v>
      </c>
      <c r="H49" s="76" t="s">
        <v>460</v>
      </c>
      <c r="I49" s="76">
        <v>8</v>
      </c>
      <c r="J49" s="76"/>
      <c r="K49" s="101"/>
      <c r="L49" s="101"/>
      <c r="M49" s="101"/>
      <c r="N49" s="75" t="s">
        <v>144</v>
      </c>
      <c r="O49" s="27"/>
      <c r="P49" s="28" t="s">
        <v>54</v>
      </c>
      <c r="Q49" s="71" t="s">
        <v>216</v>
      </c>
      <c r="R49" s="28" t="s">
        <v>447</v>
      </c>
      <c r="S49" s="28">
        <v>11</v>
      </c>
      <c r="T49" s="37">
        <v>45000</v>
      </c>
      <c r="U49" s="38">
        <v>45351</v>
      </c>
      <c r="V49" s="60">
        <v>59980476</v>
      </c>
      <c r="W49" s="60">
        <v>0</v>
      </c>
      <c r="X49" s="60">
        <v>59980476</v>
      </c>
      <c r="Y49" s="46"/>
      <c r="Z49" s="30"/>
      <c r="AA49" s="31"/>
      <c r="AB49" s="32"/>
      <c r="AC49" s="33"/>
      <c r="AD49" s="34"/>
      <c r="AE49" s="34"/>
      <c r="AF49" s="34"/>
      <c r="AG49" s="27" t="s">
        <v>461</v>
      </c>
      <c r="AH49" s="34">
        <v>45533</v>
      </c>
      <c r="AI49" s="27" t="s">
        <v>145</v>
      </c>
      <c r="AJ49" s="48" t="s">
        <v>135</v>
      </c>
      <c r="AK49" s="28"/>
      <c r="AL49" s="28" t="s">
        <v>55</v>
      </c>
      <c r="AM49" s="71" t="s">
        <v>462</v>
      </c>
      <c r="AN49" s="27"/>
      <c r="AO49" s="27"/>
      <c r="AP49" s="27"/>
      <c r="AQ49" s="35"/>
      <c r="AR49" s="27"/>
      <c r="AS49" s="27"/>
      <c r="AT49" s="35"/>
      <c r="AU49" s="27"/>
      <c r="AV49" s="27"/>
      <c r="AW49" s="35"/>
      <c r="AX49" s="27"/>
      <c r="AY49" s="27"/>
      <c r="AZ49" s="35"/>
      <c r="BA49" s="27"/>
      <c r="BB49" s="27"/>
      <c r="BC49" s="43"/>
      <c r="BD49" s="27"/>
      <c r="BE49" s="27"/>
      <c r="BF49" s="43"/>
      <c r="BG49" s="27"/>
      <c r="BH49" s="27"/>
      <c r="BI49" s="27"/>
      <c r="BJ49" s="27"/>
      <c r="BK49" s="27"/>
      <c r="BL49" s="27"/>
      <c r="BM49" s="27"/>
      <c r="BN49" s="27"/>
      <c r="BO49" s="27"/>
      <c r="BP49" s="27"/>
      <c r="BQ49" s="27"/>
      <c r="BR49" s="27"/>
      <c r="BS49" s="27"/>
      <c r="BT49" s="27"/>
      <c r="BU49" s="27"/>
      <c r="BV49" s="27"/>
      <c r="BW49" s="27"/>
      <c r="BX49" s="27"/>
      <c r="BY49" s="27"/>
      <c r="BZ49" s="36"/>
      <c r="CA49" s="36"/>
      <c r="CB49" s="36"/>
      <c r="CC49" s="36"/>
      <c r="CD49" s="36"/>
      <c r="CE49" s="36"/>
      <c r="CF49" s="36"/>
      <c r="CG49" s="36"/>
      <c r="CH49" s="36"/>
      <c r="CI49" s="36"/>
      <c r="CJ49" s="36"/>
      <c r="CK49" s="36"/>
      <c r="CL49" s="36"/>
      <c r="CM49" s="36"/>
    </row>
    <row r="50" spans="1:91" ht="102.75" customHeight="1" x14ac:dyDescent="0.2">
      <c r="A50" s="86" t="s">
        <v>118</v>
      </c>
      <c r="B50" s="69" t="s">
        <v>463</v>
      </c>
      <c r="C50" s="65">
        <v>2023</v>
      </c>
      <c r="D50" s="55" t="s">
        <v>464</v>
      </c>
      <c r="E50" s="24" t="s">
        <v>56</v>
      </c>
      <c r="F50" s="75" t="s">
        <v>465</v>
      </c>
      <c r="G50" s="76">
        <v>10</v>
      </c>
      <c r="H50" s="76" t="s">
        <v>120</v>
      </c>
      <c r="I50" s="76">
        <v>7</v>
      </c>
      <c r="J50" s="76" t="s">
        <v>466</v>
      </c>
      <c r="K50" s="79">
        <v>6</v>
      </c>
      <c r="L50" s="70"/>
      <c r="M50" s="73"/>
      <c r="N50" s="93" t="s">
        <v>467</v>
      </c>
      <c r="O50" s="27"/>
      <c r="P50" s="28" t="s">
        <v>54</v>
      </c>
      <c r="Q50" s="71" t="s">
        <v>468</v>
      </c>
      <c r="R50" s="28" t="s">
        <v>447</v>
      </c>
      <c r="S50" s="28">
        <v>11</v>
      </c>
      <c r="T50" s="37">
        <v>45000</v>
      </c>
      <c r="U50" s="38">
        <v>45351</v>
      </c>
      <c r="V50" s="60">
        <v>25397328</v>
      </c>
      <c r="W50" s="60">
        <v>0</v>
      </c>
      <c r="X50" s="60">
        <v>25397328</v>
      </c>
      <c r="Y50" s="29"/>
      <c r="Z50" s="30"/>
      <c r="AA50" s="31"/>
      <c r="AB50" s="32"/>
      <c r="AC50" s="33"/>
      <c r="AD50" s="34"/>
      <c r="AE50" s="34"/>
      <c r="AF50" s="34"/>
      <c r="AG50" s="27"/>
      <c r="AH50" s="34"/>
      <c r="AI50" s="27"/>
      <c r="AJ50" s="48" t="s">
        <v>135</v>
      </c>
      <c r="AK50" s="28"/>
      <c r="AL50" s="28" t="s">
        <v>55</v>
      </c>
      <c r="AM50" s="71" t="s">
        <v>469</v>
      </c>
      <c r="AN50" s="27"/>
      <c r="AO50" s="27"/>
      <c r="AP50" s="27"/>
      <c r="AQ50" s="35"/>
      <c r="AR50" s="27"/>
      <c r="AS50" s="27"/>
      <c r="AT50" s="35"/>
      <c r="AU50" s="27"/>
      <c r="AV50" s="27"/>
      <c r="AW50" s="35"/>
      <c r="AX50" s="27"/>
      <c r="AY50" s="27"/>
      <c r="AZ50" s="35"/>
      <c r="BA50" s="27"/>
      <c r="BB50" s="27"/>
      <c r="BC50" s="43"/>
      <c r="BD50" s="27"/>
      <c r="BE50" s="27"/>
      <c r="BF50" s="43"/>
      <c r="BG50" s="27"/>
      <c r="BH50" s="27"/>
      <c r="BI50" s="27"/>
      <c r="BJ50" s="27"/>
      <c r="BK50" s="27"/>
      <c r="BL50" s="27"/>
      <c r="BM50" s="27"/>
      <c r="BN50" s="27"/>
      <c r="BO50" s="27"/>
      <c r="BP50" s="27"/>
      <c r="BQ50" s="27"/>
      <c r="BR50" s="27"/>
      <c r="BS50" s="27"/>
      <c r="BT50" s="27"/>
      <c r="BU50" s="27"/>
      <c r="BV50" s="27"/>
      <c r="BW50" s="27"/>
      <c r="BX50" s="27"/>
      <c r="BY50" s="27"/>
      <c r="BZ50" s="36"/>
      <c r="CA50" s="36"/>
      <c r="CB50" s="36"/>
      <c r="CC50" s="36"/>
      <c r="CD50" s="36"/>
      <c r="CE50" s="36"/>
      <c r="CF50" s="36"/>
      <c r="CG50" s="36"/>
      <c r="CH50" s="36"/>
      <c r="CI50" s="36"/>
      <c r="CJ50" s="36"/>
      <c r="CK50" s="36"/>
      <c r="CL50" s="36"/>
      <c r="CM50" s="36"/>
    </row>
    <row r="51" spans="1:91" ht="87.75" customHeight="1" x14ac:dyDescent="0.2">
      <c r="A51" s="51" t="s">
        <v>59</v>
      </c>
      <c r="B51" s="65" t="s">
        <v>470</v>
      </c>
      <c r="C51" s="65">
        <v>2023</v>
      </c>
      <c r="D51" s="105" t="s">
        <v>471</v>
      </c>
      <c r="E51" s="24" t="s">
        <v>52</v>
      </c>
      <c r="F51" s="75" t="s">
        <v>225</v>
      </c>
      <c r="G51" s="76">
        <v>14</v>
      </c>
      <c r="H51" s="76" t="s">
        <v>460</v>
      </c>
      <c r="I51" s="76">
        <v>4</v>
      </c>
      <c r="J51" s="76"/>
      <c r="K51" s="70"/>
      <c r="L51" s="70"/>
      <c r="M51" s="70"/>
      <c r="N51" s="75" t="s">
        <v>102</v>
      </c>
      <c r="O51" s="27"/>
      <c r="P51" s="28" t="s">
        <v>54</v>
      </c>
      <c r="Q51" s="71" t="s">
        <v>472</v>
      </c>
      <c r="R51" s="28" t="s">
        <v>447</v>
      </c>
      <c r="S51" s="28">
        <v>11</v>
      </c>
      <c r="T51" s="37">
        <v>45000</v>
      </c>
      <c r="U51" s="38">
        <v>45351</v>
      </c>
      <c r="V51" s="60">
        <v>32621600</v>
      </c>
      <c r="W51" s="60">
        <v>0</v>
      </c>
      <c r="X51" s="60">
        <v>32621600</v>
      </c>
      <c r="Y51" s="29"/>
      <c r="Z51" s="30"/>
      <c r="AA51" s="31"/>
      <c r="AB51" s="32"/>
      <c r="AC51" s="33">
        <v>45203</v>
      </c>
      <c r="AD51" s="34"/>
      <c r="AE51" s="34"/>
      <c r="AF51" s="34"/>
      <c r="AG51" s="27" t="s">
        <v>461</v>
      </c>
      <c r="AH51" s="34">
        <v>45533</v>
      </c>
      <c r="AI51" s="27" t="s">
        <v>145</v>
      </c>
      <c r="AJ51" s="48" t="s">
        <v>135</v>
      </c>
      <c r="AK51" s="28"/>
      <c r="AL51" s="28" t="s">
        <v>55</v>
      </c>
      <c r="AM51" s="71" t="s">
        <v>473</v>
      </c>
      <c r="AN51" s="27"/>
      <c r="AO51" s="27"/>
      <c r="AP51" s="27"/>
      <c r="AQ51" s="35"/>
      <c r="AR51" s="27"/>
      <c r="AS51" s="27"/>
      <c r="AT51" s="35"/>
      <c r="AU51" s="27"/>
      <c r="AV51" s="27"/>
      <c r="AW51" s="35"/>
      <c r="AX51" s="27"/>
      <c r="AY51" s="27"/>
      <c r="AZ51" s="35"/>
      <c r="BA51" s="27"/>
      <c r="BB51" s="27"/>
      <c r="BC51" s="43"/>
      <c r="BD51" s="27"/>
      <c r="BE51" s="27"/>
      <c r="BF51" s="43"/>
      <c r="BG51" s="27"/>
      <c r="BH51" s="27"/>
      <c r="BI51" s="27"/>
      <c r="BJ51" s="27"/>
      <c r="BK51" s="27"/>
      <c r="BL51" s="27"/>
      <c r="BM51" s="27"/>
      <c r="BN51" s="27"/>
      <c r="BO51" s="27"/>
      <c r="BP51" s="27"/>
      <c r="BQ51" s="27"/>
      <c r="BR51" s="27"/>
      <c r="BS51" s="27"/>
      <c r="BT51" s="27"/>
      <c r="BU51" s="27"/>
      <c r="BV51" s="27"/>
      <c r="BW51" s="27"/>
      <c r="BX51" s="27"/>
      <c r="BY51" s="27"/>
      <c r="BZ51" s="36"/>
      <c r="CA51" s="36"/>
      <c r="CB51" s="36"/>
      <c r="CC51" s="36"/>
      <c r="CD51" s="36"/>
      <c r="CE51" s="36"/>
      <c r="CF51" s="36"/>
      <c r="CG51" s="36"/>
      <c r="CH51" s="36"/>
      <c r="CI51" s="36"/>
      <c r="CJ51" s="36"/>
      <c r="CK51" s="36"/>
      <c r="CL51" s="36"/>
      <c r="CM51" s="36"/>
    </row>
    <row r="52" spans="1:91" ht="90.75" customHeight="1" x14ac:dyDescent="0.2">
      <c r="A52" s="51" t="s">
        <v>118</v>
      </c>
      <c r="B52" s="65" t="s">
        <v>474</v>
      </c>
      <c r="C52" s="65">
        <v>2023</v>
      </c>
      <c r="D52" s="66" t="s">
        <v>475</v>
      </c>
      <c r="E52" s="25" t="s">
        <v>52</v>
      </c>
      <c r="F52" s="75" t="s">
        <v>476</v>
      </c>
      <c r="G52" s="76">
        <v>8</v>
      </c>
      <c r="H52" s="76" t="s">
        <v>477</v>
      </c>
      <c r="I52" s="76">
        <v>4</v>
      </c>
      <c r="J52" s="76" t="s">
        <v>192</v>
      </c>
      <c r="K52" s="79">
        <v>0</v>
      </c>
      <c r="L52" s="70"/>
      <c r="M52" s="70"/>
      <c r="N52" s="75" t="s">
        <v>122</v>
      </c>
      <c r="O52" s="27"/>
      <c r="P52" s="28" t="s">
        <v>54</v>
      </c>
      <c r="Q52" s="71" t="s">
        <v>468</v>
      </c>
      <c r="R52" s="28" t="s">
        <v>447</v>
      </c>
      <c r="S52" s="28">
        <v>11</v>
      </c>
      <c r="T52" s="37">
        <v>45000</v>
      </c>
      <c r="U52" s="38">
        <v>45351</v>
      </c>
      <c r="V52" s="60">
        <v>10168409</v>
      </c>
      <c r="W52" s="60">
        <v>0</v>
      </c>
      <c r="X52" s="60">
        <v>10168409</v>
      </c>
      <c r="Y52" s="29"/>
      <c r="Z52" s="30"/>
      <c r="AA52" s="31"/>
      <c r="AB52" s="32"/>
      <c r="AC52" s="33"/>
      <c r="AD52" s="34"/>
      <c r="AE52" s="34"/>
      <c r="AF52" s="34"/>
      <c r="AG52" s="27" t="s">
        <v>478</v>
      </c>
      <c r="AH52" s="34">
        <v>45533</v>
      </c>
      <c r="AI52" s="27" t="s">
        <v>145</v>
      </c>
      <c r="AJ52" s="48" t="s">
        <v>135</v>
      </c>
      <c r="AK52" s="28"/>
      <c r="AL52" s="28" t="s">
        <v>479</v>
      </c>
      <c r="AM52" s="71" t="s">
        <v>480</v>
      </c>
      <c r="AN52" s="27"/>
      <c r="AO52" s="27"/>
      <c r="AP52" s="27"/>
      <c r="AQ52" s="35"/>
      <c r="AR52" s="27"/>
      <c r="AS52" s="27"/>
      <c r="AT52" s="35"/>
      <c r="AU52" s="27"/>
      <c r="AV52" s="27"/>
      <c r="AW52" s="35"/>
      <c r="AX52" s="27"/>
      <c r="AY52" s="27"/>
      <c r="AZ52" s="35"/>
      <c r="BA52" s="27"/>
      <c r="BB52" s="27"/>
      <c r="BC52" s="43"/>
      <c r="BD52" s="27"/>
      <c r="BE52" s="27"/>
      <c r="BF52" s="43"/>
      <c r="BG52" s="27"/>
      <c r="BH52" s="27"/>
      <c r="BI52" s="27"/>
      <c r="BJ52" s="27"/>
      <c r="BK52" s="27"/>
      <c r="BL52" s="27"/>
      <c r="BM52" s="27"/>
      <c r="BN52" s="27"/>
      <c r="BO52" s="27"/>
      <c r="BP52" s="27"/>
      <c r="BQ52" s="27"/>
      <c r="BR52" s="27"/>
      <c r="BS52" s="27"/>
      <c r="BT52" s="27"/>
      <c r="BU52" s="27"/>
      <c r="BV52" s="27"/>
      <c r="BW52" s="27"/>
      <c r="BX52" s="27"/>
      <c r="BY52" s="27"/>
      <c r="BZ52" s="36"/>
      <c r="CA52" s="36"/>
      <c r="CB52" s="36"/>
      <c r="CC52" s="36"/>
      <c r="CD52" s="36"/>
      <c r="CE52" s="36"/>
      <c r="CF52" s="36"/>
      <c r="CG52" s="36"/>
      <c r="CH52" s="36"/>
      <c r="CI52" s="36"/>
      <c r="CJ52" s="36"/>
      <c r="CK52" s="36"/>
      <c r="CL52" s="36"/>
      <c r="CM52" s="36"/>
    </row>
    <row r="53" spans="1:91" ht="82.5" customHeight="1" x14ac:dyDescent="0.2">
      <c r="A53" s="24" t="s">
        <v>51</v>
      </c>
      <c r="B53" s="65" t="s">
        <v>481</v>
      </c>
      <c r="C53" s="65">
        <v>2023</v>
      </c>
      <c r="D53" s="66" t="s">
        <v>482</v>
      </c>
      <c r="E53" s="24" t="s">
        <v>56</v>
      </c>
      <c r="F53" s="87" t="s">
        <v>483</v>
      </c>
      <c r="G53" s="76">
        <v>10</v>
      </c>
      <c r="H53" s="76" t="s">
        <v>484</v>
      </c>
      <c r="I53" s="76">
        <v>8</v>
      </c>
      <c r="J53" s="76" t="s">
        <v>485</v>
      </c>
      <c r="K53" s="76">
        <v>5</v>
      </c>
      <c r="L53" s="76" t="s">
        <v>486</v>
      </c>
      <c r="M53" s="115">
        <v>0</v>
      </c>
      <c r="N53" s="55" t="s">
        <v>487</v>
      </c>
      <c r="O53" s="27"/>
      <c r="P53" s="28" t="s">
        <v>54</v>
      </c>
      <c r="Q53" s="89" t="s">
        <v>488</v>
      </c>
      <c r="R53" s="28" t="s">
        <v>489</v>
      </c>
      <c r="S53" s="28">
        <v>17</v>
      </c>
      <c r="T53" s="54">
        <v>45000</v>
      </c>
      <c r="U53" s="97">
        <v>45502</v>
      </c>
      <c r="V53" s="60">
        <v>54289619</v>
      </c>
      <c r="W53" s="60">
        <v>32000000</v>
      </c>
      <c r="X53" s="60">
        <v>22289619</v>
      </c>
      <c r="Y53" s="29"/>
      <c r="Z53" s="30"/>
      <c r="AA53" s="31"/>
      <c r="AB53" s="32"/>
      <c r="AC53" s="33"/>
      <c r="AD53" s="34"/>
      <c r="AE53" s="34"/>
      <c r="AF53" s="34"/>
      <c r="AG53" s="27"/>
      <c r="AH53" s="34"/>
      <c r="AI53" s="27"/>
      <c r="AJ53" s="53" t="s">
        <v>135</v>
      </c>
      <c r="AK53" s="28"/>
      <c r="AL53" s="28" t="s">
        <v>206</v>
      </c>
      <c r="AM53" s="71" t="s">
        <v>490</v>
      </c>
      <c r="AN53" s="27"/>
      <c r="AO53" s="27"/>
      <c r="AP53" s="27"/>
      <c r="AQ53" s="35"/>
      <c r="AR53" s="27"/>
      <c r="AS53" s="27"/>
      <c r="AT53" s="35"/>
      <c r="AU53" s="27"/>
      <c r="AV53" s="27"/>
      <c r="AW53" s="35"/>
      <c r="AX53" s="27"/>
      <c r="AY53" s="27"/>
      <c r="AZ53" s="35"/>
      <c r="BA53" s="27"/>
      <c r="BB53" s="27"/>
      <c r="BC53" s="43"/>
      <c r="BD53" s="27"/>
      <c r="BE53" s="27"/>
      <c r="BF53" s="43"/>
      <c r="BG53" s="27"/>
      <c r="BH53" s="27"/>
      <c r="BI53" s="27"/>
      <c r="BJ53" s="27"/>
      <c r="BK53" s="27"/>
      <c r="BL53" s="27"/>
      <c r="BM53" s="27"/>
      <c r="BN53" s="27"/>
      <c r="BO53" s="27"/>
      <c r="BP53" s="27"/>
      <c r="BQ53" s="27"/>
      <c r="BR53" s="27"/>
      <c r="BS53" s="27"/>
      <c r="BT53" s="27"/>
      <c r="BU53" s="27"/>
      <c r="BV53" s="27"/>
      <c r="BW53" s="27"/>
      <c r="BX53" s="27"/>
      <c r="BY53" s="27"/>
      <c r="BZ53" s="36"/>
      <c r="CA53" s="36"/>
      <c r="CB53" s="36"/>
      <c r="CC53" s="36"/>
      <c r="CD53" s="36"/>
      <c r="CE53" s="36"/>
      <c r="CF53" s="36"/>
      <c r="CG53" s="36"/>
      <c r="CH53" s="36"/>
      <c r="CI53" s="36"/>
      <c r="CJ53" s="36"/>
      <c r="CK53" s="36"/>
      <c r="CL53" s="36"/>
      <c r="CM53" s="36"/>
    </row>
    <row r="54" spans="1:91" ht="75" customHeight="1" x14ac:dyDescent="0.2">
      <c r="A54" s="106" t="s">
        <v>118</v>
      </c>
      <c r="B54" s="65" t="s">
        <v>491</v>
      </c>
      <c r="C54" s="65">
        <v>2023</v>
      </c>
      <c r="D54" s="66" t="s">
        <v>492</v>
      </c>
      <c r="E54" s="24" t="s">
        <v>56</v>
      </c>
      <c r="F54" s="75" t="s">
        <v>128</v>
      </c>
      <c r="G54" s="76">
        <v>15</v>
      </c>
      <c r="H54" s="76" t="s">
        <v>493</v>
      </c>
      <c r="I54" s="76">
        <v>8</v>
      </c>
      <c r="J54" s="102"/>
      <c r="K54" s="102"/>
      <c r="L54" s="102"/>
      <c r="M54" s="70"/>
      <c r="N54" s="75" t="s">
        <v>119</v>
      </c>
      <c r="O54" s="27"/>
      <c r="P54" s="28" t="s">
        <v>54</v>
      </c>
      <c r="Q54" s="71" t="s">
        <v>468</v>
      </c>
      <c r="R54" s="28" t="s">
        <v>489</v>
      </c>
      <c r="S54" s="28">
        <v>17</v>
      </c>
      <c r="T54" s="37">
        <v>45000</v>
      </c>
      <c r="U54" s="38">
        <v>45502</v>
      </c>
      <c r="V54" s="60">
        <v>69944000</v>
      </c>
      <c r="W54" s="60">
        <v>32000000</v>
      </c>
      <c r="X54" s="60">
        <v>37944000</v>
      </c>
      <c r="Y54" s="29">
        <f>8000000+1000000</f>
        <v>9000000</v>
      </c>
      <c r="Z54" s="47">
        <v>0</v>
      </c>
      <c r="AA54" s="31">
        <f>Y54-Z54</f>
        <v>9000000</v>
      </c>
      <c r="AB54" s="32">
        <f>W54-Y54</f>
        <v>23000000</v>
      </c>
      <c r="AC54" s="33"/>
      <c r="AD54" s="34"/>
      <c r="AE54" s="34"/>
      <c r="AF54" s="34"/>
      <c r="AG54" s="27"/>
      <c r="AH54" s="34"/>
      <c r="AI54" s="28"/>
      <c r="AJ54" s="48" t="s">
        <v>135</v>
      </c>
      <c r="AK54" s="28"/>
      <c r="AL54" s="28" t="s">
        <v>206</v>
      </c>
      <c r="AM54" s="71" t="s">
        <v>494</v>
      </c>
      <c r="AN54" s="27"/>
      <c r="AO54" s="27"/>
      <c r="AP54" s="27"/>
      <c r="AQ54" s="35"/>
      <c r="AR54" s="27"/>
      <c r="AS54" s="27"/>
      <c r="AT54" s="35"/>
      <c r="AU54" s="27"/>
      <c r="AV54" s="27"/>
      <c r="AW54" s="35"/>
      <c r="AX54" s="27"/>
      <c r="AY54" s="27"/>
      <c r="AZ54" s="35"/>
      <c r="BA54" s="27"/>
      <c r="BB54" s="27"/>
      <c r="BC54" s="43"/>
      <c r="BD54" s="27"/>
      <c r="BE54" s="27"/>
      <c r="BF54" s="43"/>
      <c r="BG54" s="27"/>
      <c r="BH54" s="27"/>
      <c r="BI54" s="27"/>
      <c r="BJ54" s="27"/>
      <c r="BK54" s="27"/>
      <c r="BL54" s="27"/>
      <c r="BM54" s="27"/>
      <c r="BN54" s="27"/>
      <c r="BO54" s="27"/>
      <c r="BP54" s="27"/>
      <c r="BQ54" s="27"/>
      <c r="BR54" s="27"/>
      <c r="BS54" s="27"/>
      <c r="BT54" s="27"/>
      <c r="BU54" s="27"/>
      <c r="BV54" s="27"/>
      <c r="BW54" s="27"/>
      <c r="BX54" s="27"/>
      <c r="BY54" s="27"/>
      <c r="BZ54" s="36"/>
      <c r="CA54" s="36"/>
      <c r="CB54" s="36"/>
      <c r="CC54" s="36"/>
      <c r="CD54" s="36"/>
      <c r="CE54" s="36"/>
      <c r="CF54" s="36"/>
      <c r="CG54" s="36"/>
      <c r="CH54" s="36"/>
      <c r="CI54" s="36"/>
      <c r="CJ54" s="36"/>
      <c r="CK54" s="36"/>
      <c r="CL54" s="36"/>
      <c r="CM54" s="36"/>
    </row>
    <row r="55" spans="1:91" ht="81.75" customHeight="1" x14ac:dyDescent="0.2">
      <c r="A55" s="88" t="s">
        <v>51</v>
      </c>
      <c r="B55" s="65" t="s">
        <v>495</v>
      </c>
      <c r="C55" s="65">
        <v>2023</v>
      </c>
      <c r="D55" s="66" t="s">
        <v>496</v>
      </c>
      <c r="E55" s="24" t="s">
        <v>52</v>
      </c>
      <c r="F55" s="75" t="s">
        <v>497</v>
      </c>
      <c r="G55" s="76">
        <v>13</v>
      </c>
      <c r="H55" s="76" t="s">
        <v>419</v>
      </c>
      <c r="I55" s="76">
        <v>5</v>
      </c>
      <c r="J55" s="76" t="s">
        <v>237</v>
      </c>
      <c r="K55" s="76">
        <v>5</v>
      </c>
      <c r="L55" s="102"/>
      <c r="M55" s="102"/>
      <c r="N55" s="75" t="s">
        <v>498</v>
      </c>
      <c r="O55" s="27"/>
      <c r="P55" s="28" t="s">
        <v>54</v>
      </c>
      <c r="Q55" s="89" t="s">
        <v>290</v>
      </c>
      <c r="R55" s="28" t="s">
        <v>489</v>
      </c>
      <c r="S55" s="28">
        <v>17</v>
      </c>
      <c r="T55" s="50">
        <v>45000</v>
      </c>
      <c r="U55" s="80">
        <v>45502</v>
      </c>
      <c r="V55" s="60">
        <v>57366981</v>
      </c>
      <c r="W55" s="60">
        <v>32000000</v>
      </c>
      <c r="X55" s="60">
        <v>25366981</v>
      </c>
      <c r="Y55" s="29">
        <v>1300000</v>
      </c>
      <c r="Z55" s="30"/>
      <c r="AA55" s="31"/>
      <c r="AB55" s="32"/>
      <c r="AC55" s="33"/>
      <c r="AD55" s="34"/>
      <c r="AE55" s="34"/>
      <c r="AF55" s="34"/>
      <c r="AG55" s="27"/>
      <c r="AH55" s="34"/>
      <c r="AI55" s="27"/>
      <c r="AJ55" s="48" t="s">
        <v>135</v>
      </c>
      <c r="AK55" s="28"/>
      <c r="AL55" s="28" t="s">
        <v>206</v>
      </c>
      <c r="AM55" s="71" t="s">
        <v>499</v>
      </c>
      <c r="AN55" s="27"/>
      <c r="AO55" s="27"/>
      <c r="AP55" s="27"/>
      <c r="AQ55" s="35"/>
      <c r="AR55" s="27"/>
      <c r="AS55" s="27"/>
      <c r="AT55" s="35"/>
      <c r="AU55" s="27"/>
      <c r="AV55" s="27"/>
      <c r="AW55" s="35"/>
      <c r="AX55" s="27"/>
      <c r="AY55" s="27"/>
      <c r="AZ55" s="35"/>
      <c r="BA55" s="27"/>
      <c r="BB55" s="27"/>
      <c r="BC55" s="43"/>
      <c r="BD55" s="27"/>
      <c r="BE55" s="27"/>
      <c r="BF55" s="43"/>
      <c r="BG55" s="27"/>
      <c r="BH55" s="27"/>
      <c r="BI55" s="27"/>
      <c r="BJ55" s="27"/>
      <c r="BK55" s="27"/>
      <c r="BL55" s="27"/>
      <c r="BM55" s="27"/>
      <c r="BN55" s="27"/>
      <c r="BO55" s="27"/>
      <c r="BP55" s="27"/>
      <c r="BQ55" s="27"/>
      <c r="BR55" s="27"/>
      <c r="BS55" s="27"/>
      <c r="BT55" s="27"/>
      <c r="BU55" s="27"/>
      <c r="BV55" s="27"/>
      <c r="BW55" s="27"/>
      <c r="BX55" s="27"/>
      <c r="BY55" s="27"/>
      <c r="BZ55" s="36"/>
      <c r="CA55" s="36"/>
      <c r="CB55" s="36"/>
      <c r="CC55" s="36"/>
      <c r="CD55" s="36"/>
      <c r="CE55" s="36"/>
      <c r="CF55" s="36"/>
      <c r="CG55" s="36"/>
      <c r="CH55" s="36"/>
      <c r="CI55" s="36"/>
      <c r="CJ55" s="36"/>
      <c r="CK55" s="36"/>
      <c r="CL55" s="36"/>
      <c r="CM55" s="36"/>
    </row>
    <row r="56" spans="1:91" ht="71.25" customHeight="1" x14ac:dyDescent="0.2">
      <c r="A56" s="64" t="s">
        <v>59</v>
      </c>
      <c r="B56" s="78" t="s">
        <v>502</v>
      </c>
      <c r="C56" s="65">
        <v>2023</v>
      </c>
      <c r="D56" s="105" t="s">
        <v>503</v>
      </c>
      <c r="E56" s="24" t="s">
        <v>56</v>
      </c>
      <c r="F56" s="75" t="s">
        <v>167</v>
      </c>
      <c r="G56" s="76">
        <v>15</v>
      </c>
      <c r="H56" s="76" t="s">
        <v>426</v>
      </c>
      <c r="I56" s="76">
        <v>8</v>
      </c>
      <c r="J56" s="102"/>
      <c r="K56" s="101"/>
      <c r="L56" s="101"/>
      <c r="M56" s="73"/>
      <c r="N56" s="105" t="s">
        <v>504</v>
      </c>
      <c r="O56" s="27"/>
      <c r="P56" s="28" t="s">
        <v>54</v>
      </c>
      <c r="Q56" s="71" t="s">
        <v>505</v>
      </c>
      <c r="R56" s="28" t="s">
        <v>501</v>
      </c>
      <c r="S56" s="28">
        <v>17</v>
      </c>
      <c r="T56" s="37">
        <v>45000</v>
      </c>
      <c r="U56" s="38">
        <v>45502</v>
      </c>
      <c r="V56" s="60">
        <v>82363300</v>
      </c>
      <c r="W56" s="60">
        <v>25000000</v>
      </c>
      <c r="X56" s="60">
        <v>57363300</v>
      </c>
      <c r="Y56" s="29"/>
      <c r="Z56" s="30"/>
      <c r="AA56" s="31"/>
      <c r="AB56" s="32"/>
      <c r="AC56" s="33"/>
      <c r="AD56" s="34"/>
      <c r="AE56" s="34"/>
      <c r="AF56" s="34"/>
      <c r="AG56" s="27"/>
      <c r="AH56" s="34"/>
      <c r="AI56" s="27" t="s">
        <v>506</v>
      </c>
      <c r="AJ56" s="48" t="s">
        <v>135</v>
      </c>
      <c r="AK56" s="28"/>
      <c r="AL56" s="28" t="s">
        <v>206</v>
      </c>
      <c r="AM56" s="71" t="s">
        <v>507</v>
      </c>
      <c r="AN56" s="27"/>
      <c r="AO56" s="27"/>
      <c r="AP56" s="27"/>
      <c r="AQ56" s="35"/>
      <c r="AR56" s="27"/>
      <c r="AS56" s="27"/>
      <c r="AT56" s="35"/>
      <c r="AU56" s="27"/>
      <c r="AV56" s="27"/>
      <c r="AW56" s="35"/>
      <c r="AX56" s="27"/>
      <c r="AY56" s="27"/>
      <c r="AZ56" s="35"/>
      <c r="BA56" s="27"/>
      <c r="BB56" s="27"/>
      <c r="BC56" s="43"/>
      <c r="BD56" s="27"/>
      <c r="BE56" s="27"/>
      <c r="BF56" s="43"/>
      <c r="BG56" s="27"/>
      <c r="BH56" s="27"/>
      <c r="BI56" s="27"/>
      <c r="BJ56" s="27"/>
      <c r="BK56" s="27"/>
      <c r="BL56" s="27"/>
      <c r="BM56" s="27"/>
      <c r="BN56" s="27"/>
      <c r="BO56" s="27"/>
      <c r="BP56" s="27"/>
      <c r="BQ56" s="27"/>
      <c r="BR56" s="27"/>
      <c r="BS56" s="27"/>
      <c r="BT56" s="27"/>
      <c r="BU56" s="27"/>
      <c r="BV56" s="27"/>
      <c r="BW56" s="27"/>
      <c r="BX56" s="27"/>
      <c r="BY56" s="27"/>
      <c r="BZ56" s="36"/>
      <c r="CA56" s="36"/>
      <c r="CB56" s="36"/>
      <c r="CC56" s="36"/>
      <c r="CD56" s="36"/>
      <c r="CE56" s="36"/>
      <c r="CF56" s="36"/>
      <c r="CG56" s="36"/>
      <c r="CH56" s="36"/>
      <c r="CI56" s="36"/>
      <c r="CJ56" s="36"/>
      <c r="CK56" s="36"/>
      <c r="CL56" s="36"/>
      <c r="CM56" s="36"/>
    </row>
    <row r="57" spans="1:91" ht="48.75" customHeight="1" x14ac:dyDescent="0.2">
      <c r="A57" s="103" t="s">
        <v>62</v>
      </c>
      <c r="B57" s="65" t="s">
        <v>508</v>
      </c>
      <c r="C57" s="65">
        <v>2023</v>
      </c>
      <c r="D57" s="105" t="s">
        <v>509</v>
      </c>
      <c r="E57" s="24" t="s">
        <v>56</v>
      </c>
      <c r="F57" s="75" t="s">
        <v>113</v>
      </c>
      <c r="G57" s="76">
        <v>10</v>
      </c>
      <c r="H57" s="76" t="s">
        <v>180</v>
      </c>
      <c r="I57" s="76">
        <v>8</v>
      </c>
      <c r="J57" s="76" t="s">
        <v>510</v>
      </c>
      <c r="K57" s="79">
        <v>5</v>
      </c>
      <c r="L57" s="101"/>
      <c r="M57" s="73"/>
      <c r="N57" s="105" t="s">
        <v>63</v>
      </c>
      <c r="O57" s="27"/>
      <c r="P57" s="28" t="s">
        <v>54</v>
      </c>
      <c r="Q57" s="71" t="s">
        <v>511</v>
      </c>
      <c r="R57" s="28" t="s">
        <v>501</v>
      </c>
      <c r="S57" s="28">
        <v>17</v>
      </c>
      <c r="T57" s="54">
        <v>45000</v>
      </c>
      <c r="U57" s="38">
        <v>45502</v>
      </c>
      <c r="V57" s="60">
        <v>61256000</v>
      </c>
      <c r="W57" s="60">
        <v>25000000</v>
      </c>
      <c r="X57" s="60">
        <v>36256000</v>
      </c>
      <c r="Y57" s="46"/>
      <c r="Z57" s="47"/>
      <c r="AA57" s="31"/>
      <c r="AB57" s="32"/>
      <c r="AC57" s="33"/>
      <c r="AD57" s="34"/>
      <c r="AE57" s="34"/>
      <c r="AF57" s="34"/>
      <c r="AG57" s="27"/>
      <c r="AH57" s="34"/>
      <c r="AI57" s="27"/>
      <c r="AJ57" s="48" t="s">
        <v>135</v>
      </c>
      <c r="AK57" s="28"/>
      <c r="AL57" s="28" t="s">
        <v>206</v>
      </c>
      <c r="AM57" s="71" t="s">
        <v>512</v>
      </c>
      <c r="AN57" s="27"/>
      <c r="AO57" s="27"/>
      <c r="AP57" s="27"/>
      <c r="AQ57" s="35"/>
      <c r="AR57" s="27"/>
      <c r="AS57" s="27"/>
      <c r="AT57" s="35"/>
      <c r="AU57" s="27"/>
      <c r="AV57" s="27"/>
      <c r="AW57" s="35"/>
      <c r="AX57" s="27"/>
      <c r="AY57" s="27"/>
      <c r="AZ57" s="35"/>
      <c r="BA57" s="27"/>
      <c r="BB57" s="27"/>
      <c r="BC57" s="43"/>
      <c r="BD57" s="27"/>
      <c r="BE57" s="27"/>
      <c r="BF57" s="43"/>
      <c r="BG57" s="27"/>
      <c r="BH57" s="27"/>
      <c r="BI57" s="27"/>
      <c r="BJ57" s="27"/>
      <c r="BK57" s="27"/>
      <c r="BL57" s="27"/>
      <c r="BM57" s="27"/>
      <c r="BN57" s="27"/>
      <c r="BO57" s="27"/>
      <c r="BP57" s="27"/>
      <c r="BQ57" s="27"/>
      <c r="BR57" s="27"/>
      <c r="BS57" s="27"/>
      <c r="BT57" s="27"/>
      <c r="BU57" s="27"/>
      <c r="BV57" s="27"/>
      <c r="BW57" s="27"/>
      <c r="BX57" s="27"/>
      <c r="BY57" s="27"/>
      <c r="BZ57" s="36"/>
      <c r="CA57" s="36"/>
      <c r="CB57" s="36"/>
      <c r="CC57" s="36"/>
      <c r="CD57" s="36"/>
      <c r="CE57" s="36"/>
      <c r="CF57" s="36"/>
      <c r="CG57" s="36"/>
      <c r="CH57" s="36"/>
      <c r="CI57" s="36"/>
      <c r="CJ57" s="36"/>
      <c r="CK57" s="36"/>
      <c r="CL57" s="36"/>
      <c r="CM57" s="36"/>
    </row>
    <row r="58" spans="1:91" ht="74.25" customHeight="1" x14ac:dyDescent="0.2">
      <c r="A58" s="103" t="s">
        <v>59</v>
      </c>
      <c r="B58" s="65" t="s">
        <v>514</v>
      </c>
      <c r="C58" s="65">
        <v>2023</v>
      </c>
      <c r="D58" s="105" t="s">
        <v>515</v>
      </c>
      <c r="E58" s="24" t="s">
        <v>52</v>
      </c>
      <c r="F58" s="75" t="s">
        <v>219</v>
      </c>
      <c r="G58" s="76">
        <v>8</v>
      </c>
      <c r="H58" s="76" t="s">
        <v>87</v>
      </c>
      <c r="I58" s="76">
        <v>0</v>
      </c>
      <c r="J58" s="91"/>
      <c r="K58" s="92"/>
      <c r="L58" s="101"/>
      <c r="M58" s="101"/>
      <c r="N58" s="75" t="s">
        <v>220</v>
      </c>
      <c r="O58" s="27"/>
      <c r="P58" s="28" t="s">
        <v>54</v>
      </c>
      <c r="Q58" s="71" t="s">
        <v>221</v>
      </c>
      <c r="R58" s="28" t="s">
        <v>501</v>
      </c>
      <c r="S58" s="28">
        <v>17</v>
      </c>
      <c r="T58" s="37">
        <v>45027</v>
      </c>
      <c r="U58" s="38">
        <v>45502</v>
      </c>
      <c r="V58" s="60">
        <v>62037898</v>
      </c>
      <c r="W58" s="60">
        <v>25000000</v>
      </c>
      <c r="X58" s="60">
        <v>37037898</v>
      </c>
      <c r="Y58" s="46">
        <f>11000000+1200000</f>
        <v>12200000</v>
      </c>
      <c r="Z58" s="30"/>
      <c r="AA58" s="31"/>
      <c r="AB58" s="32"/>
      <c r="AC58" s="33"/>
      <c r="AD58" s="34"/>
      <c r="AE58" s="34"/>
      <c r="AF58" s="34"/>
      <c r="AG58" s="27"/>
      <c r="AH58" s="34"/>
      <c r="AI58" s="27"/>
      <c r="AJ58" s="48" t="s">
        <v>135</v>
      </c>
      <c r="AK58" s="57"/>
      <c r="AL58" s="112"/>
      <c r="AM58" s="71" t="s">
        <v>516</v>
      </c>
      <c r="AN58" s="27"/>
      <c r="AO58" s="27"/>
      <c r="AP58" s="27"/>
      <c r="AQ58" s="35"/>
      <c r="AR58" s="27"/>
      <c r="AS58" s="27"/>
      <c r="AT58" s="35"/>
      <c r="AU58" s="27"/>
      <c r="AV58" s="27"/>
      <c r="AW58" s="35"/>
      <c r="AX58" s="27"/>
      <c r="AY58" s="27"/>
      <c r="AZ58" s="35"/>
      <c r="BA58" s="27"/>
      <c r="BB58" s="27"/>
      <c r="BC58" s="43"/>
      <c r="BD58" s="27"/>
      <c r="BE58" s="27"/>
      <c r="BF58" s="43"/>
      <c r="BG58" s="27"/>
      <c r="BH58" s="27"/>
      <c r="BI58" s="27"/>
      <c r="BJ58" s="27"/>
      <c r="BK58" s="27"/>
      <c r="BL58" s="27"/>
      <c r="BM58" s="27"/>
      <c r="BN58" s="27"/>
      <c r="BO58" s="27"/>
      <c r="BP58" s="27"/>
      <c r="BQ58" s="27"/>
      <c r="BR58" s="27"/>
      <c r="BS58" s="27"/>
      <c r="BT58" s="27"/>
      <c r="BU58" s="27"/>
      <c r="BV58" s="27"/>
      <c r="BW58" s="27"/>
      <c r="BX58" s="27"/>
      <c r="BY58" s="27"/>
      <c r="BZ58" s="36"/>
      <c r="CA58" s="36"/>
      <c r="CB58" s="36"/>
      <c r="CC58" s="36"/>
      <c r="CD58" s="36"/>
      <c r="CE58" s="36"/>
      <c r="CF58" s="36"/>
      <c r="CG58" s="36"/>
      <c r="CH58" s="36"/>
      <c r="CI58" s="36"/>
      <c r="CJ58" s="36"/>
      <c r="CK58" s="36"/>
      <c r="CL58" s="36"/>
      <c r="CM58" s="36"/>
    </row>
    <row r="59" spans="1:91" ht="63.75" customHeight="1" x14ac:dyDescent="0.2">
      <c r="A59" s="64" t="s">
        <v>59</v>
      </c>
      <c r="B59" s="65" t="s">
        <v>517</v>
      </c>
      <c r="C59" s="65">
        <v>2023</v>
      </c>
      <c r="D59" s="105" t="s">
        <v>518</v>
      </c>
      <c r="E59" s="24" t="s">
        <v>52</v>
      </c>
      <c r="F59" s="75" t="s">
        <v>519</v>
      </c>
      <c r="G59" s="76">
        <v>14</v>
      </c>
      <c r="H59" s="76" t="s">
        <v>520</v>
      </c>
      <c r="I59" s="76">
        <v>8</v>
      </c>
      <c r="J59" s="102"/>
      <c r="K59" s="101"/>
      <c r="L59" s="101"/>
      <c r="M59" s="101"/>
      <c r="N59" s="75" t="s">
        <v>521</v>
      </c>
      <c r="O59" s="27"/>
      <c r="P59" s="28" t="s">
        <v>54</v>
      </c>
      <c r="Q59" s="71" t="s">
        <v>455</v>
      </c>
      <c r="R59" s="28" t="s">
        <v>501</v>
      </c>
      <c r="S59" s="28">
        <v>17</v>
      </c>
      <c r="T59" s="37">
        <v>45000</v>
      </c>
      <c r="U59" s="38">
        <v>45502</v>
      </c>
      <c r="V59" s="60">
        <v>44724997</v>
      </c>
      <c r="W59" s="60">
        <v>25000000</v>
      </c>
      <c r="X59" s="60">
        <v>19724997</v>
      </c>
      <c r="Y59" s="29"/>
      <c r="Z59" s="30"/>
      <c r="AA59" s="31"/>
      <c r="AB59" s="32"/>
      <c r="AC59" s="33"/>
      <c r="AD59" s="34"/>
      <c r="AE59" s="34"/>
      <c r="AF59" s="34"/>
      <c r="AG59" s="27"/>
      <c r="AH59" s="34"/>
      <c r="AI59" s="27"/>
      <c r="AJ59" s="48" t="s">
        <v>135</v>
      </c>
      <c r="AK59" s="28"/>
      <c r="AL59" s="28" t="s">
        <v>206</v>
      </c>
      <c r="AM59" s="71" t="s">
        <v>522</v>
      </c>
      <c r="AN59" s="27"/>
      <c r="AO59" s="27"/>
      <c r="AP59" s="27"/>
      <c r="AQ59" s="35"/>
      <c r="AR59" s="27"/>
      <c r="AS59" s="27"/>
      <c r="AT59" s="35"/>
      <c r="AU59" s="27"/>
      <c r="AV59" s="27"/>
      <c r="AW59" s="35"/>
      <c r="AX59" s="27"/>
      <c r="AY59" s="27"/>
      <c r="AZ59" s="35"/>
      <c r="BA59" s="27"/>
      <c r="BB59" s="27"/>
      <c r="BC59" s="43"/>
      <c r="BD59" s="27"/>
      <c r="BE59" s="27"/>
      <c r="BF59" s="43"/>
      <c r="BG59" s="27"/>
      <c r="BH59" s="27"/>
      <c r="BI59" s="27"/>
      <c r="BJ59" s="27"/>
      <c r="BK59" s="27"/>
      <c r="BL59" s="27"/>
      <c r="BM59" s="27"/>
      <c r="BN59" s="27"/>
      <c r="BO59" s="27"/>
      <c r="BP59" s="27"/>
      <c r="BQ59" s="27"/>
      <c r="BR59" s="27"/>
      <c r="BS59" s="27"/>
      <c r="BT59" s="27"/>
      <c r="BU59" s="27"/>
      <c r="BV59" s="27"/>
      <c r="BW59" s="27"/>
      <c r="BX59" s="27"/>
      <c r="BY59" s="27"/>
      <c r="BZ59" s="36"/>
      <c r="CA59" s="36"/>
      <c r="CB59" s="36"/>
      <c r="CC59" s="36"/>
      <c r="CD59" s="36"/>
      <c r="CE59" s="36"/>
      <c r="CF59" s="36"/>
      <c r="CG59" s="36"/>
      <c r="CH59" s="36"/>
      <c r="CI59" s="36"/>
      <c r="CJ59" s="36"/>
      <c r="CK59" s="36"/>
      <c r="CL59" s="36"/>
      <c r="CM59" s="36"/>
    </row>
    <row r="60" spans="1:91" ht="82.5" customHeight="1" x14ac:dyDescent="0.2">
      <c r="A60" s="103" t="s">
        <v>59</v>
      </c>
      <c r="B60" s="28" t="s">
        <v>495</v>
      </c>
      <c r="C60" s="65">
        <v>2023</v>
      </c>
      <c r="D60" s="105" t="s">
        <v>523</v>
      </c>
      <c r="E60" s="24" t="s">
        <v>52</v>
      </c>
      <c r="F60" s="105" t="s">
        <v>99</v>
      </c>
      <c r="G60" s="74">
        <v>14</v>
      </c>
      <c r="H60" s="74" t="s">
        <v>105</v>
      </c>
      <c r="I60" s="74">
        <v>8</v>
      </c>
      <c r="J60" s="90"/>
      <c r="K60" s="90"/>
      <c r="L60" s="90"/>
      <c r="M60" s="90"/>
      <c r="N60" s="105" t="s">
        <v>102</v>
      </c>
      <c r="O60" s="27"/>
      <c r="P60" s="28" t="s">
        <v>54</v>
      </c>
      <c r="Q60" s="28" t="s">
        <v>216</v>
      </c>
      <c r="R60" s="28" t="s">
        <v>501</v>
      </c>
      <c r="S60" s="28">
        <v>17</v>
      </c>
      <c r="T60" s="37">
        <v>45000</v>
      </c>
      <c r="U60" s="38">
        <v>45502</v>
      </c>
      <c r="V60" s="60">
        <v>74741456</v>
      </c>
      <c r="W60" s="60">
        <v>25000000</v>
      </c>
      <c r="X60" s="60">
        <v>49741456</v>
      </c>
      <c r="Y60" s="29">
        <v>1850000</v>
      </c>
      <c r="Z60" s="30"/>
      <c r="AA60" s="31"/>
      <c r="AB60" s="32"/>
      <c r="AC60" s="33"/>
      <c r="AD60" s="34"/>
      <c r="AE60" s="34"/>
      <c r="AF60" s="34"/>
      <c r="AG60" s="27"/>
      <c r="AH60" s="34"/>
      <c r="AI60" s="27"/>
      <c r="AJ60" s="48" t="s">
        <v>135</v>
      </c>
      <c r="AK60" s="28"/>
      <c r="AL60" s="28" t="s">
        <v>206</v>
      </c>
      <c r="AM60" s="28" t="s">
        <v>462</v>
      </c>
      <c r="AN60" s="27"/>
      <c r="AO60" s="27"/>
      <c r="AP60" s="27"/>
      <c r="AQ60" s="35"/>
      <c r="AR60" s="27"/>
      <c r="AS60" s="27"/>
      <c r="AT60" s="35"/>
      <c r="AU60" s="27"/>
      <c r="AV60" s="27"/>
      <c r="AW60" s="35"/>
      <c r="AX60" s="27"/>
      <c r="AY60" s="27"/>
      <c r="AZ60" s="35"/>
      <c r="BA60" s="27"/>
      <c r="BB60" s="27"/>
      <c r="BC60" s="43"/>
      <c r="BD60" s="27"/>
      <c r="BE60" s="27"/>
      <c r="BF60" s="43"/>
      <c r="BG60" s="27"/>
      <c r="BH60" s="27"/>
      <c r="BI60" s="27"/>
      <c r="BJ60" s="27"/>
      <c r="BK60" s="27"/>
      <c r="BL60" s="27"/>
      <c r="BM60" s="27"/>
      <c r="BN60" s="27"/>
      <c r="BO60" s="27"/>
      <c r="BP60" s="27"/>
      <c r="BQ60" s="27"/>
      <c r="BR60" s="27"/>
      <c r="BS60" s="27"/>
      <c r="BT60" s="27"/>
      <c r="BU60" s="27"/>
      <c r="BV60" s="27"/>
      <c r="BW60" s="27"/>
      <c r="BX60" s="27"/>
      <c r="BY60" s="27"/>
      <c r="BZ60" s="36"/>
      <c r="CA60" s="36"/>
      <c r="CB60" s="36"/>
      <c r="CC60" s="36"/>
      <c r="CD60" s="36"/>
      <c r="CE60" s="36"/>
      <c r="CF60" s="36"/>
      <c r="CG60" s="36"/>
      <c r="CH60" s="36"/>
      <c r="CI60" s="36"/>
      <c r="CJ60" s="36"/>
      <c r="CK60" s="36"/>
      <c r="CL60" s="36"/>
      <c r="CM60" s="36"/>
    </row>
    <row r="61" spans="1:91" ht="89.25" x14ac:dyDescent="0.2">
      <c r="A61" s="87" t="s">
        <v>59</v>
      </c>
      <c r="B61" s="40" t="s">
        <v>524</v>
      </c>
      <c r="C61" s="65">
        <v>2023</v>
      </c>
      <c r="D61" s="105" t="s">
        <v>525</v>
      </c>
      <c r="E61" s="24" t="s">
        <v>52</v>
      </c>
      <c r="F61" s="75" t="s">
        <v>526</v>
      </c>
      <c r="G61" s="76">
        <v>5</v>
      </c>
      <c r="H61" s="76" t="s">
        <v>100</v>
      </c>
      <c r="I61" s="76">
        <v>2</v>
      </c>
      <c r="J61" s="102"/>
      <c r="K61" s="101"/>
      <c r="L61" s="101"/>
      <c r="M61" s="101"/>
      <c r="N61" s="87" t="s">
        <v>527</v>
      </c>
      <c r="O61" s="27"/>
      <c r="P61" s="28" t="s">
        <v>54</v>
      </c>
      <c r="Q61" s="71" t="s">
        <v>528</v>
      </c>
      <c r="R61" s="28" t="s">
        <v>501</v>
      </c>
      <c r="S61" s="28">
        <v>17</v>
      </c>
      <c r="T61" s="37">
        <v>45000</v>
      </c>
      <c r="U61" s="38">
        <v>45502</v>
      </c>
      <c r="V61" s="60">
        <v>49541560</v>
      </c>
      <c r="W61" s="60">
        <v>25000000</v>
      </c>
      <c r="X61" s="60">
        <v>24541560</v>
      </c>
      <c r="Y61" s="46">
        <f>15400000</f>
        <v>15400000</v>
      </c>
      <c r="Z61" s="30"/>
      <c r="AA61" s="31"/>
      <c r="AB61" s="32"/>
      <c r="AC61" s="33"/>
      <c r="AD61" s="34"/>
      <c r="AE61" s="34"/>
      <c r="AF61" s="34"/>
      <c r="AG61" s="27"/>
      <c r="AH61" s="34"/>
      <c r="AI61" s="27"/>
      <c r="AJ61" s="48" t="s">
        <v>135</v>
      </c>
      <c r="AK61" s="28"/>
      <c r="AL61" s="28" t="s">
        <v>529</v>
      </c>
      <c r="AM61" s="71" t="s">
        <v>530</v>
      </c>
      <c r="AN61" s="27"/>
      <c r="AO61" s="27"/>
      <c r="AP61" s="27"/>
      <c r="AQ61" s="35"/>
      <c r="AR61" s="27"/>
      <c r="AS61" s="27"/>
      <c r="AT61" s="35"/>
      <c r="AU61" s="27"/>
      <c r="AV61" s="27"/>
      <c r="AW61" s="35"/>
      <c r="AX61" s="27"/>
      <c r="AY61" s="27"/>
      <c r="AZ61" s="35"/>
      <c r="BA61" s="27"/>
      <c r="BB61" s="27"/>
      <c r="BC61" s="43"/>
      <c r="BD61" s="27"/>
      <c r="BE61" s="27"/>
      <c r="BF61" s="43"/>
      <c r="BG61" s="27"/>
      <c r="BH61" s="27"/>
      <c r="BI61" s="27"/>
      <c r="BJ61" s="27"/>
      <c r="BK61" s="27"/>
      <c r="BL61" s="27"/>
      <c r="BM61" s="27"/>
      <c r="BN61" s="27"/>
      <c r="BO61" s="27"/>
      <c r="BP61" s="27"/>
      <c r="BQ61" s="27"/>
      <c r="BR61" s="27"/>
      <c r="BS61" s="27"/>
      <c r="BT61" s="27"/>
      <c r="BU61" s="27"/>
      <c r="BV61" s="27"/>
      <c r="BW61" s="27"/>
      <c r="BX61" s="27"/>
      <c r="BY61" s="27"/>
      <c r="BZ61" s="36"/>
      <c r="CA61" s="36"/>
      <c r="CB61" s="36"/>
      <c r="CC61" s="36"/>
      <c r="CD61" s="36"/>
      <c r="CE61" s="36"/>
      <c r="CF61" s="36"/>
      <c r="CG61" s="36"/>
      <c r="CH61" s="36"/>
      <c r="CI61" s="36"/>
      <c r="CJ61" s="36"/>
      <c r="CK61" s="36"/>
      <c r="CL61" s="36"/>
      <c r="CM61" s="36"/>
    </row>
    <row r="62" spans="1:91" ht="65.25" customHeight="1" x14ac:dyDescent="0.2">
      <c r="A62" s="25" t="s">
        <v>51</v>
      </c>
      <c r="B62" s="28" t="s">
        <v>531</v>
      </c>
      <c r="C62" s="28">
        <v>2023</v>
      </c>
      <c r="D62" s="66" t="s">
        <v>532</v>
      </c>
      <c r="E62" s="25" t="s">
        <v>56</v>
      </c>
      <c r="F62" s="105" t="s">
        <v>76</v>
      </c>
      <c r="G62" s="105">
        <v>15</v>
      </c>
      <c r="H62" s="105" t="s">
        <v>533</v>
      </c>
      <c r="I62" s="105">
        <v>2</v>
      </c>
      <c r="J62" s="98"/>
      <c r="K62" s="104"/>
      <c r="L62" s="104"/>
      <c r="M62" s="104"/>
      <c r="N62" s="105" t="s">
        <v>77</v>
      </c>
      <c r="O62" s="28"/>
      <c r="P62" s="28" t="s">
        <v>54</v>
      </c>
      <c r="Q62" s="28" t="s">
        <v>85</v>
      </c>
      <c r="R62" s="28" t="s">
        <v>501</v>
      </c>
      <c r="S62" s="28">
        <v>17</v>
      </c>
      <c r="T62" s="37">
        <v>45000</v>
      </c>
      <c r="U62" s="38">
        <v>45502</v>
      </c>
      <c r="V62" s="60">
        <v>46000000</v>
      </c>
      <c r="W62" s="60">
        <v>25000000</v>
      </c>
      <c r="X62" s="60">
        <v>21000000</v>
      </c>
      <c r="Y62" s="46">
        <f>5280000</f>
        <v>5280000</v>
      </c>
      <c r="Z62" s="30"/>
      <c r="AA62" s="31"/>
      <c r="AB62" s="32"/>
      <c r="AC62" s="33"/>
      <c r="AD62" s="34"/>
      <c r="AE62" s="34"/>
      <c r="AF62" s="34"/>
      <c r="AG62" s="27"/>
      <c r="AH62" s="34"/>
      <c r="AI62" s="27"/>
      <c r="AJ62" s="53" t="s">
        <v>135</v>
      </c>
      <c r="AK62" s="27"/>
      <c r="AL62" s="27" t="s">
        <v>206</v>
      </c>
      <c r="AM62" s="28" t="s">
        <v>534</v>
      </c>
      <c r="AN62" s="27"/>
      <c r="AO62" s="27"/>
      <c r="AP62" s="27"/>
      <c r="AQ62" s="35"/>
      <c r="AR62" s="27"/>
      <c r="AS62" s="27"/>
      <c r="AT62" s="35"/>
      <c r="AU62" s="27"/>
      <c r="AV62" s="27"/>
      <c r="AW62" s="35"/>
      <c r="AX62" s="27"/>
      <c r="AY62" s="27"/>
      <c r="AZ62" s="35"/>
      <c r="BA62" s="27"/>
      <c r="BB62" s="27"/>
      <c r="BC62" s="43"/>
      <c r="BD62" s="27"/>
      <c r="BE62" s="27"/>
      <c r="BF62" s="43"/>
      <c r="BG62" s="27"/>
      <c r="BH62" s="27"/>
      <c r="BI62" s="27"/>
      <c r="BJ62" s="27"/>
      <c r="BK62" s="27"/>
      <c r="BL62" s="27"/>
      <c r="BM62" s="27"/>
      <c r="BN62" s="27"/>
      <c r="BO62" s="27"/>
      <c r="BP62" s="27"/>
      <c r="BQ62" s="27"/>
      <c r="BR62" s="27"/>
      <c r="BS62" s="27"/>
      <c r="BT62" s="27"/>
      <c r="BU62" s="27"/>
      <c r="BV62" s="27"/>
      <c r="BW62" s="27"/>
      <c r="BX62" s="27"/>
      <c r="BY62" s="27"/>
      <c r="BZ62" s="36"/>
      <c r="CA62" s="36"/>
      <c r="CB62" s="36"/>
      <c r="CC62" s="36"/>
      <c r="CD62" s="36"/>
      <c r="CE62" s="36"/>
      <c r="CF62" s="36"/>
      <c r="CG62" s="36"/>
      <c r="CH62" s="36"/>
      <c r="CI62" s="36"/>
      <c r="CJ62" s="36"/>
      <c r="CK62" s="36"/>
      <c r="CL62" s="36"/>
      <c r="CM62" s="36"/>
    </row>
    <row r="63" spans="1:91" ht="69.75" customHeight="1" x14ac:dyDescent="0.2">
      <c r="A63" s="25" t="s">
        <v>64</v>
      </c>
      <c r="B63" s="28" t="s">
        <v>535</v>
      </c>
      <c r="C63" s="28">
        <v>2023</v>
      </c>
      <c r="D63" s="105" t="s">
        <v>536</v>
      </c>
      <c r="E63" s="25" t="s">
        <v>56</v>
      </c>
      <c r="F63" s="105" t="s">
        <v>537</v>
      </c>
      <c r="G63" s="52">
        <v>14</v>
      </c>
      <c r="H63" s="105" t="s">
        <v>538</v>
      </c>
      <c r="I63" s="105">
        <v>0</v>
      </c>
      <c r="J63" s="98"/>
      <c r="K63" s="104"/>
      <c r="L63" s="104"/>
      <c r="M63" s="104"/>
      <c r="N63" s="105" t="s">
        <v>351</v>
      </c>
      <c r="O63" s="28"/>
      <c r="P63" s="28" t="s">
        <v>54</v>
      </c>
      <c r="Q63" s="28" t="s">
        <v>69</v>
      </c>
      <c r="R63" s="28" t="s">
        <v>501</v>
      </c>
      <c r="S63" s="28">
        <v>17</v>
      </c>
      <c r="T63" s="37">
        <v>45027</v>
      </c>
      <c r="U63" s="38">
        <v>45502</v>
      </c>
      <c r="V63" s="60">
        <v>41109487</v>
      </c>
      <c r="W63" s="60">
        <v>20000000</v>
      </c>
      <c r="X63" s="60">
        <v>21109487</v>
      </c>
      <c r="Y63" s="46"/>
      <c r="Z63" s="30"/>
      <c r="AA63" s="31"/>
      <c r="AB63" s="32"/>
      <c r="AC63" s="33"/>
      <c r="AD63" s="34"/>
      <c r="AE63" s="34"/>
      <c r="AF63" s="37"/>
      <c r="AG63" s="27"/>
      <c r="AH63" s="34"/>
      <c r="AI63" s="27"/>
      <c r="AJ63" s="53" t="s">
        <v>135</v>
      </c>
      <c r="AK63" s="27"/>
      <c r="AL63" s="27" t="s">
        <v>206</v>
      </c>
      <c r="AM63" s="28" t="s">
        <v>539</v>
      </c>
      <c r="AN63" s="28"/>
      <c r="AO63" s="27"/>
      <c r="AP63" s="27"/>
      <c r="AQ63" s="35"/>
      <c r="AR63" s="27"/>
      <c r="AS63" s="27"/>
      <c r="AT63" s="35"/>
      <c r="AU63" s="27"/>
      <c r="AV63" s="27"/>
      <c r="AW63" s="35"/>
      <c r="AX63" s="27"/>
      <c r="AY63" s="27"/>
      <c r="AZ63" s="35"/>
      <c r="BA63" s="27"/>
      <c r="BB63" s="27"/>
      <c r="BC63" s="43"/>
      <c r="BD63" s="27"/>
      <c r="BE63" s="27"/>
      <c r="BF63" s="43"/>
      <c r="BG63" s="27"/>
      <c r="BH63" s="27"/>
      <c r="BI63" s="27"/>
      <c r="BJ63" s="27"/>
      <c r="BK63" s="27"/>
      <c r="BL63" s="27"/>
      <c r="BM63" s="27"/>
      <c r="BN63" s="27"/>
      <c r="BO63" s="27"/>
      <c r="BP63" s="27"/>
      <c r="BQ63" s="27"/>
      <c r="BR63" s="27"/>
      <c r="BS63" s="27"/>
      <c r="BT63" s="27"/>
      <c r="BU63" s="27"/>
      <c r="BV63" s="27"/>
      <c r="BW63" s="27"/>
      <c r="BX63" s="27"/>
      <c r="BY63" s="27"/>
      <c r="BZ63" s="36"/>
      <c r="CA63" s="36"/>
      <c r="CB63" s="36"/>
      <c r="CC63" s="36"/>
      <c r="CD63" s="36"/>
      <c r="CE63" s="36"/>
      <c r="CF63" s="36"/>
      <c r="CG63" s="36"/>
      <c r="CH63" s="36"/>
      <c r="CI63" s="36"/>
      <c r="CJ63" s="36"/>
      <c r="CK63" s="36"/>
      <c r="CL63" s="36"/>
      <c r="CM63" s="36"/>
    </row>
    <row r="64" spans="1:91" ht="66.75" customHeight="1" x14ac:dyDescent="0.2">
      <c r="A64" s="25" t="s">
        <v>64</v>
      </c>
      <c r="B64" s="28" t="s">
        <v>540</v>
      </c>
      <c r="C64" s="28">
        <v>2023</v>
      </c>
      <c r="D64" s="105" t="s">
        <v>541</v>
      </c>
      <c r="E64" s="24" t="s">
        <v>56</v>
      </c>
      <c r="F64" s="105" t="s">
        <v>542</v>
      </c>
      <c r="G64" s="105">
        <v>15</v>
      </c>
      <c r="H64" s="105" t="s">
        <v>543</v>
      </c>
      <c r="I64" s="105">
        <v>8</v>
      </c>
      <c r="J64" s="105">
        <v>8</v>
      </c>
      <c r="K64" s="104"/>
      <c r="L64" s="104"/>
      <c r="M64" s="104"/>
      <c r="N64" s="105" t="s">
        <v>544</v>
      </c>
      <c r="O64" s="28"/>
      <c r="P64" s="28" t="s">
        <v>54</v>
      </c>
      <c r="Q64" s="28" t="s">
        <v>65</v>
      </c>
      <c r="R64" s="28" t="s">
        <v>501</v>
      </c>
      <c r="S64" s="28">
        <v>17</v>
      </c>
      <c r="T64" s="37">
        <v>45000</v>
      </c>
      <c r="U64" s="38">
        <v>45502</v>
      </c>
      <c r="V64" s="60">
        <v>46687906</v>
      </c>
      <c r="W64" s="60">
        <v>20400000</v>
      </c>
      <c r="X64" s="60">
        <v>26287906</v>
      </c>
      <c r="Y64" s="46">
        <f>170000+260000+260000</f>
        <v>690000</v>
      </c>
      <c r="Z64" s="94"/>
      <c r="AA64" s="31"/>
      <c r="AB64" s="32"/>
      <c r="AC64" s="33"/>
      <c r="AD64" s="34"/>
      <c r="AE64" s="34"/>
      <c r="AF64" s="34"/>
      <c r="AG64" s="27"/>
      <c r="AH64" s="34"/>
      <c r="AI64" s="41" t="s">
        <v>545</v>
      </c>
      <c r="AJ64" s="53" t="s">
        <v>135</v>
      </c>
      <c r="AK64" s="27"/>
      <c r="AL64" s="27" t="s">
        <v>206</v>
      </c>
      <c r="AM64" s="28" t="s">
        <v>546</v>
      </c>
      <c r="AN64" s="27"/>
      <c r="AO64" s="27"/>
      <c r="AP64" s="27"/>
      <c r="AQ64" s="35"/>
      <c r="AR64" s="27"/>
      <c r="AS64" s="27"/>
      <c r="AT64" s="35"/>
      <c r="AU64" s="27"/>
      <c r="AV64" s="27"/>
      <c r="AW64" s="35"/>
      <c r="AX64" s="27"/>
      <c r="AY64" s="27"/>
      <c r="AZ64" s="35"/>
      <c r="BA64" s="27"/>
      <c r="BB64" s="27"/>
      <c r="BC64" s="43"/>
      <c r="BD64" s="27"/>
      <c r="BE64" s="27"/>
      <c r="BF64" s="43"/>
      <c r="BG64" s="27"/>
      <c r="BH64" s="27"/>
      <c r="BI64" s="27"/>
      <c r="BJ64" s="27"/>
      <c r="BK64" s="27"/>
      <c r="BL64" s="27"/>
      <c r="BM64" s="27"/>
      <c r="BN64" s="27"/>
      <c r="BO64" s="27"/>
      <c r="BP64" s="27"/>
      <c r="BQ64" s="27"/>
      <c r="BR64" s="27"/>
      <c r="BS64" s="27"/>
      <c r="BT64" s="27"/>
      <c r="BU64" s="27"/>
      <c r="BV64" s="27"/>
      <c r="BW64" s="27"/>
      <c r="BX64" s="27"/>
      <c r="BY64" s="27"/>
      <c r="BZ64" s="36"/>
      <c r="CA64" s="36"/>
      <c r="CB64" s="36"/>
      <c r="CC64" s="36"/>
      <c r="CD64" s="36"/>
      <c r="CE64" s="36"/>
      <c r="CF64" s="36"/>
      <c r="CG64" s="36"/>
      <c r="CH64" s="36"/>
      <c r="CI64" s="36"/>
      <c r="CJ64" s="36"/>
      <c r="CK64" s="36"/>
      <c r="CL64" s="36"/>
      <c r="CM64" s="36"/>
    </row>
    <row r="65" spans="1:91" ht="82.5" customHeight="1" x14ac:dyDescent="0.2">
      <c r="A65" s="105" t="s">
        <v>59</v>
      </c>
      <c r="B65" s="28" t="s">
        <v>547</v>
      </c>
      <c r="C65" s="28">
        <v>2023</v>
      </c>
      <c r="D65" s="105" t="s">
        <v>548</v>
      </c>
      <c r="E65" s="25" t="s">
        <v>52</v>
      </c>
      <c r="F65" s="105" t="s">
        <v>215</v>
      </c>
      <c r="G65" s="105">
        <v>14</v>
      </c>
      <c r="H65" s="105" t="s">
        <v>549</v>
      </c>
      <c r="I65" s="105">
        <v>8</v>
      </c>
      <c r="J65" s="98"/>
      <c r="K65" s="104"/>
      <c r="L65" s="104"/>
      <c r="M65" s="104"/>
      <c r="N65" s="105" t="s">
        <v>144</v>
      </c>
      <c r="O65" s="28"/>
      <c r="P65" s="28" t="s">
        <v>54</v>
      </c>
      <c r="Q65" s="28" t="s">
        <v>550</v>
      </c>
      <c r="R65" s="28" t="s">
        <v>501</v>
      </c>
      <c r="S65" s="28">
        <v>17</v>
      </c>
      <c r="T65" s="37">
        <v>45000</v>
      </c>
      <c r="U65" s="38">
        <v>45502</v>
      </c>
      <c r="V65" s="60">
        <v>49707115</v>
      </c>
      <c r="W65" s="60">
        <v>25000000</v>
      </c>
      <c r="X65" s="60">
        <v>24707115</v>
      </c>
      <c r="Y65" s="46"/>
      <c r="Z65" s="30"/>
      <c r="AA65" s="31"/>
      <c r="AB65" s="32"/>
      <c r="AC65" s="33"/>
      <c r="AD65" s="34"/>
      <c r="AE65" s="34"/>
      <c r="AF65" s="34"/>
      <c r="AG65" s="27"/>
      <c r="AH65" s="34"/>
      <c r="AI65" s="27"/>
      <c r="AJ65" s="53" t="s">
        <v>135</v>
      </c>
      <c r="AK65" s="27"/>
      <c r="AL65" s="28" t="s">
        <v>206</v>
      </c>
      <c r="AM65" s="28" t="s">
        <v>218</v>
      </c>
      <c r="AN65" s="27"/>
      <c r="AO65" s="27"/>
      <c r="AP65" s="27"/>
      <c r="AQ65" s="35"/>
      <c r="AR65" s="27"/>
      <c r="AS65" s="27"/>
      <c r="AT65" s="35"/>
      <c r="AU65" s="27"/>
      <c r="AV65" s="27"/>
      <c r="AW65" s="35"/>
      <c r="AX65" s="27"/>
      <c r="AY65" s="27"/>
      <c r="AZ65" s="35"/>
      <c r="BA65" s="27"/>
      <c r="BB65" s="27"/>
      <c r="BC65" s="43"/>
      <c r="BD65" s="27"/>
      <c r="BE65" s="27"/>
      <c r="BF65" s="43"/>
      <c r="BG65" s="27"/>
      <c r="BH65" s="27"/>
      <c r="BI65" s="27"/>
      <c r="BJ65" s="27"/>
      <c r="BK65" s="27"/>
      <c r="BL65" s="27"/>
      <c r="BM65" s="27"/>
      <c r="BN65" s="27"/>
      <c r="BO65" s="27"/>
      <c r="BP65" s="27"/>
      <c r="BQ65" s="27"/>
      <c r="BR65" s="27"/>
      <c r="BS65" s="27"/>
      <c r="BT65" s="27"/>
      <c r="BU65" s="27"/>
      <c r="BV65" s="27"/>
      <c r="BW65" s="27"/>
      <c r="BX65" s="27"/>
      <c r="BY65" s="27"/>
      <c r="BZ65" s="36"/>
      <c r="CA65" s="36"/>
      <c r="CB65" s="36"/>
      <c r="CC65" s="36"/>
      <c r="CD65" s="36"/>
      <c r="CE65" s="36"/>
      <c r="CF65" s="36"/>
      <c r="CG65" s="36"/>
      <c r="CH65" s="36"/>
      <c r="CI65" s="36"/>
      <c r="CJ65" s="36"/>
      <c r="CK65" s="36"/>
      <c r="CL65" s="36"/>
      <c r="CM65" s="36"/>
    </row>
    <row r="66" spans="1:91" ht="99" customHeight="1" x14ac:dyDescent="0.2">
      <c r="A66" s="103" t="s">
        <v>59</v>
      </c>
      <c r="B66" s="28" t="s">
        <v>551</v>
      </c>
      <c r="C66" s="28">
        <v>2023</v>
      </c>
      <c r="D66" s="66" t="s">
        <v>552</v>
      </c>
      <c r="E66" s="24" t="s">
        <v>52</v>
      </c>
      <c r="F66" s="105" t="s">
        <v>160</v>
      </c>
      <c r="G66" s="105">
        <v>10</v>
      </c>
      <c r="H66" s="105" t="s">
        <v>553</v>
      </c>
      <c r="I66" s="105">
        <v>5</v>
      </c>
      <c r="J66" s="105" t="s">
        <v>554</v>
      </c>
      <c r="K66" s="28">
        <v>5</v>
      </c>
      <c r="L66" s="98"/>
      <c r="M66" s="98"/>
      <c r="N66" s="105" t="s">
        <v>555</v>
      </c>
      <c r="O66" s="28"/>
      <c r="P66" s="28" t="s">
        <v>54</v>
      </c>
      <c r="Q66" s="28" t="s">
        <v>556</v>
      </c>
      <c r="R66" s="28" t="s">
        <v>501</v>
      </c>
      <c r="S66" s="28">
        <v>17</v>
      </c>
      <c r="T66" s="37">
        <v>45000</v>
      </c>
      <c r="U66" s="38">
        <v>45502</v>
      </c>
      <c r="V66" s="60">
        <v>58879675</v>
      </c>
      <c r="W66" s="60">
        <v>25000000</v>
      </c>
      <c r="X66" s="60">
        <v>33879675</v>
      </c>
      <c r="Y66" s="46"/>
      <c r="Z66" s="30"/>
      <c r="AA66" s="31"/>
      <c r="AB66" s="32"/>
      <c r="AC66" s="33"/>
      <c r="AD66" s="34"/>
      <c r="AE66" s="34"/>
      <c r="AF66" s="34"/>
      <c r="AG66" s="27"/>
      <c r="AH66" s="34"/>
      <c r="AI66" s="27"/>
      <c r="AJ66" s="53" t="s">
        <v>135</v>
      </c>
      <c r="AK66" s="27"/>
      <c r="AL66" s="27" t="s">
        <v>206</v>
      </c>
      <c r="AM66" s="28" t="s">
        <v>557</v>
      </c>
      <c r="AN66" s="27"/>
      <c r="AO66" s="27"/>
      <c r="AP66" s="27"/>
      <c r="AQ66" s="35"/>
      <c r="AR66" s="27"/>
      <c r="AS66" s="27"/>
      <c r="AT66" s="35"/>
      <c r="AU66" s="27"/>
      <c r="AV66" s="27"/>
      <c r="AW66" s="35"/>
      <c r="AX66" s="27"/>
      <c r="AY66" s="27"/>
      <c r="AZ66" s="35"/>
      <c r="BA66" s="27"/>
      <c r="BB66" s="27"/>
      <c r="BC66" s="43"/>
      <c r="BD66" s="27"/>
      <c r="BE66" s="27"/>
      <c r="BF66" s="43"/>
      <c r="BG66" s="27"/>
      <c r="BH66" s="27"/>
      <c r="BI66" s="27"/>
      <c r="BJ66" s="27"/>
      <c r="BK66" s="27"/>
      <c r="BL66" s="27"/>
      <c r="BM66" s="27"/>
      <c r="BN66" s="27"/>
      <c r="BO66" s="27"/>
      <c r="BP66" s="27"/>
      <c r="BQ66" s="27"/>
      <c r="BR66" s="27"/>
      <c r="BS66" s="27"/>
      <c r="BT66" s="27"/>
      <c r="BU66" s="27"/>
      <c r="BV66" s="27"/>
      <c r="BW66" s="27"/>
      <c r="BX66" s="27"/>
      <c r="BY66" s="27"/>
      <c r="BZ66" s="36"/>
      <c r="CA66" s="36"/>
      <c r="CB66" s="36"/>
      <c r="CC66" s="36"/>
      <c r="CD66" s="36"/>
      <c r="CE66" s="36"/>
      <c r="CF66" s="36"/>
      <c r="CG66" s="36"/>
      <c r="CH66" s="36"/>
      <c r="CI66" s="36"/>
      <c r="CJ66" s="36"/>
      <c r="CK66" s="36"/>
      <c r="CL66" s="36"/>
      <c r="CM66" s="36"/>
    </row>
    <row r="67" spans="1:91" ht="112.5" customHeight="1" x14ac:dyDescent="0.2">
      <c r="A67" s="25" t="s">
        <v>51</v>
      </c>
      <c r="B67" s="28" t="s">
        <v>558</v>
      </c>
      <c r="C67" s="28">
        <v>2023</v>
      </c>
      <c r="D67" s="66" t="s">
        <v>559</v>
      </c>
      <c r="E67" s="25" t="s">
        <v>56</v>
      </c>
      <c r="F67" s="105" t="s">
        <v>560</v>
      </c>
      <c r="G67" s="105">
        <v>15</v>
      </c>
      <c r="H67" s="105" t="s">
        <v>88</v>
      </c>
      <c r="I67" s="105">
        <v>4</v>
      </c>
      <c r="J67" s="98"/>
      <c r="K67" s="98"/>
      <c r="L67" s="98"/>
      <c r="M67" s="98"/>
      <c r="N67" s="105" t="s">
        <v>561</v>
      </c>
      <c r="O67" s="28"/>
      <c r="P67" s="28" t="s">
        <v>54</v>
      </c>
      <c r="Q67" s="28" t="s">
        <v>562</v>
      </c>
      <c r="R67" s="28" t="s">
        <v>501</v>
      </c>
      <c r="S67" s="28">
        <v>17</v>
      </c>
      <c r="T67" s="50">
        <v>45000</v>
      </c>
      <c r="U67" s="38">
        <v>45502</v>
      </c>
      <c r="V67" s="60">
        <v>50140944</v>
      </c>
      <c r="W67" s="60">
        <v>25000000</v>
      </c>
      <c r="X67" s="60">
        <v>25140944</v>
      </c>
      <c r="Y67" s="46">
        <v>2000000</v>
      </c>
      <c r="Z67" s="30">
        <v>0</v>
      </c>
      <c r="AA67" s="31">
        <f>Y67-Z67</f>
        <v>2000000</v>
      </c>
      <c r="AB67" s="32">
        <f>W67-Y67</f>
        <v>23000000</v>
      </c>
      <c r="AC67" s="33"/>
      <c r="AD67" s="34"/>
      <c r="AE67" s="34"/>
      <c r="AF67" s="34"/>
      <c r="AG67" s="27"/>
      <c r="AH67" s="34"/>
      <c r="AI67" s="27"/>
      <c r="AJ67" s="53" t="s">
        <v>135</v>
      </c>
      <c r="AK67" s="27"/>
      <c r="AL67" s="27" t="s">
        <v>206</v>
      </c>
      <c r="AM67" s="28" t="s">
        <v>563</v>
      </c>
      <c r="AN67" s="27"/>
      <c r="AO67" s="27"/>
      <c r="AP67" s="27"/>
      <c r="AQ67" s="35"/>
      <c r="AR67" s="27"/>
      <c r="AS67" s="27"/>
      <c r="AT67" s="35"/>
      <c r="AU67" s="27"/>
      <c r="AV67" s="27"/>
      <c r="AW67" s="35"/>
      <c r="AX67" s="27"/>
      <c r="AY67" s="27"/>
      <c r="AZ67" s="35"/>
      <c r="BA67" s="27"/>
      <c r="BB67" s="27"/>
      <c r="BC67" s="43"/>
      <c r="BD67" s="27"/>
      <c r="BE67" s="27"/>
      <c r="BF67" s="43"/>
      <c r="BG67" s="27"/>
      <c r="BH67" s="27"/>
      <c r="BI67" s="27"/>
      <c r="BJ67" s="27"/>
      <c r="BK67" s="27"/>
      <c r="BL67" s="27"/>
      <c r="BM67" s="27"/>
      <c r="BN67" s="27"/>
      <c r="BO67" s="27"/>
      <c r="BP67" s="27"/>
      <c r="BQ67" s="27"/>
      <c r="BR67" s="27"/>
      <c r="BS67" s="27"/>
      <c r="BT67" s="27"/>
      <c r="BU67" s="27"/>
      <c r="BV67" s="27"/>
      <c r="BW67" s="27"/>
      <c r="BX67" s="27"/>
      <c r="BY67" s="27"/>
      <c r="BZ67" s="36"/>
      <c r="CA67" s="36"/>
      <c r="CB67" s="36"/>
      <c r="CC67" s="36"/>
      <c r="CD67" s="36"/>
      <c r="CE67" s="36"/>
      <c r="CF67" s="36"/>
      <c r="CG67" s="36"/>
      <c r="CH67" s="36"/>
      <c r="CI67" s="36"/>
      <c r="CJ67" s="36"/>
      <c r="CK67" s="36"/>
      <c r="CL67" s="36"/>
      <c r="CM67" s="36"/>
    </row>
    <row r="68" spans="1:91" ht="89.25" customHeight="1" x14ac:dyDescent="0.2">
      <c r="A68" s="25" t="s">
        <v>51</v>
      </c>
      <c r="B68" s="28" t="s">
        <v>564</v>
      </c>
      <c r="C68" s="28">
        <v>2023</v>
      </c>
      <c r="D68" s="66" t="s">
        <v>565</v>
      </c>
      <c r="E68" s="25" t="s">
        <v>52</v>
      </c>
      <c r="F68" s="105" t="s">
        <v>566</v>
      </c>
      <c r="G68" s="105">
        <v>6</v>
      </c>
      <c r="H68" s="105" t="s">
        <v>149</v>
      </c>
      <c r="I68" s="105">
        <v>6</v>
      </c>
      <c r="J68" s="98"/>
      <c r="K68" s="98"/>
      <c r="L68" s="98"/>
      <c r="M68" s="98"/>
      <c r="N68" s="105" t="s">
        <v>567</v>
      </c>
      <c r="O68" s="28"/>
      <c r="P68" s="28" t="s">
        <v>54</v>
      </c>
      <c r="Q68" s="28" t="s">
        <v>562</v>
      </c>
      <c r="R68" s="28" t="s">
        <v>501</v>
      </c>
      <c r="S68" s="28">
        <v>17</v>
      </c>
      <c r="T68" s="37">
        <v>45000</v>
      </c>
      <c r="U68" s="38">
        <v>45502</v>
      </c>
      <c r="V68" s="60">
        <v>42842976</v>
      </c>
      <c r="W68" s="60">
        <v>25000000</v>
      </c>
      <c r="X68" s="60">
        <v>17842976</v>
      </c>
      <c r="Y68" s="46">
        <v>13750000</v>
      </c>
      <c r="Z68" s="47"/>
      <c r="AA68" s="31"/>
      <c r="AB68" s="32"/>
      <c r="AC68" s="33"/>
      <c r="AD68" s="34"/>
      <c r="AE68" s="34"/>
      <c r="AF68" s="34"/>
      <c r="AG68" s="27"/>
      <c r="AH68" s="34"/>
      <c r="AI68" s="27"/>
      <c r="AJ68" s="53" t="s">
        <v>135</v>
      </c>
      <c r="AK68" s="27"/>
      <c r="AL68" s="27" t="s">
        <v>206</v>
      </c>
      <c r="AM68" s="28" t="s">
        <v>568</v>
      </c>
      <c r="AN68" s="27"/>
      <c r="AO68" s="27"/>
      <c r="AP68" s="27"/>
      <c r="AQ68" s="35"/>
      <c r="AR68" s="27"/>
      <c r="AS68" s="27"/>
      <c r="AT68" s="35"/>
      <c r="AU68" s="27"/>
      <c r="AV68" s="27"/>
      <c r="AW68" s="35"/>
      <c r="AX68" s="27"/>
      <c r="AY68" s="27"/>
      <c r="AZ68" s="35"/>
      <c r="BA68" s="27"/>
      <c r="BB68" s="27"/>
      <c r="BC68" s="43"/>
      <c r="BD68" s="27"/>
      <c r="BE68" s="27"/>
      <c r="BF68" s="43"/>
      <c r="BG68" s="27"/>
      <c r="BH68" s="27"/>
      <c r="BI68" s="27"/>
      <c r="BJ68" s="27"/>
      <c r="BK68" s="27"/>
      <c r="BL68" s="27"/>
      <c r="BM68" s="27"/>
      <c r="BN68" s="27"/>
      <c r="BO68" s="27"/>
      <c r="BP68" s="27"/>
      <c r="BQ68" s="27"/>
      <c r="BR68" s="27"/>
      <c r="BS68" s="27"/>
      <c r="BT68" s="27"/>
      <c r="BU68" s="27"/>
      <c r="BV68" s="27"/>
      <c r="BW68" s="27"/>
      <c r="BX68" s="27"/>
      <c r="BY68" s="27"/>
      <c r="BZ68" s="36"/>
      <c r="CA68" s="36"/>
      <c r="CB68" s="36"/>
      <c r="CC68" s="36"/>
      <c r="CD68" s="36"/>
      <c r="CE68" s="36"/>
      <c r="CF68" s="36"/>
      <c r="CG68" s="36"/>
      <c r="CH68" s="36"/>
      <c r="CI68" s="36"/>
      <c r="CJ68" s="36"/>
      <c r="CK68" s="36"/>
      <c r="CL68" s="36"/>
      <c r="CM68" s="36"/>
    </row>
    <row r="69" spans="1:91" ht="89.25" customHeight="1" x14ac:dyDescent="0.2">
      <c r="A69" s="103" t="s">
        <v>118</v>
      </c>
      <c r="B69" s="28" t="s">
        <v>569</v>
      </c>
      <c r="C69" s="28">
        <v>2023</v>
      </c>
      <c r="D69" s="66" t="s">
        <v>570</v>
      </c>
      <c r="E69" s="25" t="s">
        <v>52</v>
      </c>
      <c r="F69" s="105" t="s">
        <v>477</v>
      </c>
      <c r="G69" s="105">
        <v>10</v>
      </c>
      <c r="H69" s="105" t="s">
        <v>476</v>
      </c>
      <c r="I69" s="105">
        <v>6</v>
      </c>
      <c r="J69" s="105" t="s">
        <v>121</v>
      </c>
      <c r="K69" s="28">
        <v>7</v>
      </c>
      <c r="L69" s="98"/>
      <c r="M69" s="98"/>
      <c r="N69" s="105" t="s">
        <v>122</v>
      </c>
      <c r="O69" s="28"/>
      <c r="P69" s="28" t="s">
        <v>54</v>
      </c>
      <c r="Q69" s="28" t="s">
        <v>468</v>
      </c>
      <c r="R69" s="28" t="s">
        <v>489</v>
      </c>
      <c r="S69" s="28">
        <v>17</v>
      </c>
      <c r="T69" s="37">
        <v>45000</v>
      </c>
      <c r="U69" s="38">
        <v>45502</v>
      </c>
      <c r="V69" s="60">
        <v>48112985</v>
      </c>
      <c r="W69" s="60">
        <v>24998960</v>
      </c>
      <c r="X69" s="60">
        <v>23114025</v>
      </c>
      <c r="Y69" s="46"/>
      <c r="Z69" s="30"/>
      <c r="AA69" s="31"/>
      <c r="AB69" s="32"/>
      <c r="AC69" s="33"/>
      <c r="AD69" s="34"/>
      <c r="AE69" s="34"/>
      <c r="AF69" s="34"/>
      <c r="AG69" s="27"/>
      <c r="AH69" s="34"/>
      <c r="AI69" s="27"/>
      <c r="AJ69" s="53" t="s">
        <v>135</v>
      </c>
      <c r="AK69" s="27"/>
      <c r="AL69" s="27" t="s">
        <v>206</v>
      </c>
      <c r="AM69" s="28" t="s">
        <v>571</v>
      </c>
      <c r="AN69" s="27"/>
      <c r="AO69" s="27"/>
      <c r="AP69" s="27"/>
      <c r="AQ69" s="35"/>
      <c r="AR69" s="27"/>
      <c r="AS69" s="27"/>
      <c r="AT69" s="35"/>
      <c r="AU69" s="27"/>
      <c r="AV69" s="27"/>
      <c r="AW69" s="35"/>
      <c r="AX69" s="27"/>
      <c r="AY69" s="27"/>
      <c r="AZ69" s="35"/>
      <c r="BA69" s="27"/>
      <c r="BB69" s="27"/>
      <c r="BC69" s="43"/>
      <c r="BD69" s="27"/>
      <c r="BE69" s="27"/>
      <c r="BF69" s="43"/>
      <c r="BG69" s="27"/>
      <c r="BH69" s="27"/>
      <c r="BI69" s="27"/>
      <c r="BJ69" s="27"/>
      <c r="BK69" s="27"/>
      <c r="BL69" s="27"/>
      <c r="BM69" s="27"/>
      <c r="BN69" s="27"/>
      <c r="BO69" s="27"/>
      <c r="BP69" s="27"/>
      <c r="BQ69" s="27"/>
      <c r="BR69" s="27"/>
      <c r="BS69" s="27"/>
      <c r="BT69" s="27"/>
      <c r="BU69" s="27"/>
      <c r="BV69" s="27"/>
      <c r="BW69" s="27"/>
      <c r="BX69" s="27"/>
      <c r="BY69" s="27"/>
      <c r="BZ69" s="36"/>
      <c r="CA69" s="36"/>
      <c r="CB69" s="36"/>
      <c r="CC69" s="36"/>
      <c r="CD69" s="36"/>
      <c r="CE69" s="36"/>
      <c r="CF69" s="36"/>
      <c r="CG69" s="36"/>
      <c r="CH69" s="36"/>
      <c r="CI69" s="36"/>
      <c r="CJ69" s="36"/>
      <c r="CK69" s="36"/>
      <c r="CL69" s="36"/>
      <c r="CM69" s="36"/>
    </row>
    <row r="70" spans="1:91" ht="89.25" customHeight="1" x14ac:dyDescent="0.2">
      <c r="A70" s="25" t="s">
        <v>51</v>
      </c>
      <c r="B70" s="28" t="s">
        <v>572</v>
      </c>
      <c r="C70" s="28">
        <v>2023</v>
      </c>
      <c r="D70" s="66" t="s">
        <v>573</v>
      </c>
      <c r="E70" s="25" t="s">
        <v>56</v>
      </c>
      <c r="F70" s="105" t="s">
        <v>574</v>
      </c>
      <c r="G70" s="105">
        <v>14</v>
      </c>
      <c r="H70" s="105" t="s">
        <v>575</v>
      </c>
      <c r="I70" s="105">
        <v>5</v>
      </c>
      <c r="J70" s="105" t="s">
        <v>576</v>
      </c>
      <c r="K70" s="105">
        <v>5</v>
      </c>
      <c r="L70" s="105" t="s">
        <v>577</v>
      </c>
      <c r="M70" s="28">
        <v>0</v>
      </c>
      <c r="N70" s="105" t="s">
        <v>578</v>
      </c>
      <c r="O70" s="28"/>
      <c r="P70" s="28" t="s">
        <v>54</v>
      </c>
      <c r="Q70" s="28" t="s">
        <v>488</v>
      </c>
      <c r="R70" s="28" t="s">
        <v>579</v>
      </c>
      <c r="S70" s="28">
        <v>22</v>
      </c>
      <c r="T70" s="37">
        <v>45000</v>
      </c>
      <c r="U70" s="38">
        <v>45730</v>
      </c>
      <c r="V70" s="60">
        <v>154075744</v>
      </c>
      <c r="W70" s="60">
        <v>100000000</v>
      </c>
      <c r="X70" s="60">
        <v>54075744</v>
      </c>
      <c r="Y70" s="46"/>
      <c r="Z70" s="30"/>
      <c r="AA70" s="31"/>
      <c r="AB70" s="32"/>
      <c r="AC70" s="33"/>
      <c r="AD70" s="34"/>
      <c r="AE70" s="34"/>
      <c r="AF70" s="34"/>
      <c r="AG70" s="27"/>
      <c r="AH70" s="34"/>
      <c r="AI70" s="28"/>
      <c r="AJ70" s="53" t="s">
        <v>135</v>
      </c>
      <c r="AK70" s="27"/>
      <c r="AL70" s="27" t="s">
        <v>580</v>
      </c>
      <c r="AM70" s="105" t="s">
        <v>581</v>
      </c>
      <c r="AN70" s="27"/>
      <c r="AO70" s="27"/>
      <c r="AP70" s="27"/>
      <c r="AQ70" s="35"/>
      <c r="AR70" s="27"/>
      <c r="AS70" s="27"/>
      <c r="AT70" s="35"/>
      <c r="AU70" s="27"/>
      <c r="AV70" s="27"/>
      <c r="AW70" s="35"/>
      <c r="AX70" s="27"/>
      <c r="AY70" s="27"/>
      <c r="AZ70" s="35"/>
      <c r="BA70" s="27"/>
      <c r="BB70" s="27"/>
      <c r="BC70" s="43"/>
      <c r="BD70" s="27"/>
      <c r="BE70" s="27"/>
      <c r="BF70" s="43"/>
      <c r="BG70" s="27"/>
      <c r="BH70" s="27"/>
      <c r="BI70" s="27"/>
      <c r="BJ70" s="27"/>
      <c r="BK70" s="27"/>
      <c r="BL70" s="27"/>
      <c r="BM70" s="27"/>
      <c r="BN70" s="27"/>
      <c r="BO70" s="27"/>
      <c r="BP70" s="27"/>
      <c r="BQ70" s="27"/>
      <c r="BR70" s="27"/>
      <c r="BS70" s="27"/>
      <c r="BT70" s="27"/>
      <c r="BU70" s="27"/>
      <c r="BV70" s="27"/>
      <c r="BW70" s="27"/>
      <c r="BX70" s="27"/>
      <c r="BY70" s="27"/>
      <c r="BZ70" s="36"/>
      <c r="CA70" s="36"/>
      <c r="CB70" s="36"/>
      <c r="CC70" s="36"/>
      <c r="CD70" s="36"/>
      <c r="CE70" s="36"/>
      <c r="CF70" s="36"/>
      <c r="CG70" s="36"/>
      <c r="CH70" s="36"/>
      <c r="CI70" s="36"/>
      <c r="CJ70" s="36"/>
      <c r="CK70" s="36"/>
      <c r="CL70" s="36"/>
      <c r="CM70" s="36"/>
    </row>
    <row r="71" spans="1:91" ht="89.25" customHeight="1" x14ac:dyDescent="0.2">
      <c r="A71" s="106" t="s">
        <v>62</v>
      </c>
      <c r="B71" s="28" t="s">
        <v>582</v>
      </c>
      <c r="C71" s="28">
        <v>2023</v>
      </c>
      <c r="D71" s="66" t="s">
        <v>583</v>
      </c>
      <c r="E71" s="25" t="s">
        <v>56</v>
      </c>
      <c r="F71" s="105" t="s">
        <v>181</v>
      </c>
      <c r="G71" s="105">
        <v>12</v>
      </c>
      <c r="H71" s="105" t="s">
        <v>180</v>
      </c>
      <c r="I71" s="105">
        <v>6</v>
      </c>
      <c r="J71" s="105" t="s">
        <v>113</v>
      </c>
      <c r="K71" s="105">
        <v>6</v>
      </c>
      <c r="L71" s="98"/>
      <c r="M71" s="99"/>
      <c r="N71" s="105" t="s">
        <v>513</v>
      </c>
      <c r="O71" s="28"/>
      <c r="P71" s="28" t="s">
        <v>54</v>
      </c>
      <c r="Q71" s="28" t="s">
        <v>511</v>
      </c>
      <c r="R71" s="28" t="s">
        <v>579</v>
      </c>
      <c r="S71" s="28">
        <v>22</v>
      </c>
      <c r="T71" s="37">
        <v>45000</v>
      </c>
      <c r="U71" s="38">
        <v>45730</v>
      </c>
      <c r="V71" s="60">
        <v>100000000</v>
      </c>
      <c r="W71" s="60">
        <v>30199360</v>
      </c>
      <c r="X71" s="60">
        <v>69800640</v>
      </c>
      <c r="Y71" s="46">
        <f>1520000+13099680</f>
        <v>14619680</v>
      </c>
      <c r="Z71" s="30"/>
      <c r="AA71" s="31"/>
      <c r="AB71" s="32"/>
      <c r="AC71" s="33"/>
      <c r="AD71" s="34"/>
      <c r="AE71" s="34"/>
      <c r="AF71" s="34"/>
      <c r="AG71" s="27"/>
      <c r="AH71" s="34"/>
      <c r="AI71" s="27"/>
      <c r="AJ71" s="53" t="s">
        <v>135</v>
      </c>
      <c r="AK71" s="27"/>
      <c r="AL71" s="27" t="s">
        <v>580</v>
      </c>
      <c r="AM71" s="105" t="s">
        <v>584</v>
      </c>
      <c r="AN71" s="27"/>
      <c r="AO71" s="27"/>
      <c r="AP71" s="27"/>
      <c r="AQ71" s="35"/>
      <c r="AR71" s="27"/>
      <c r="AS71" s="27"/>
      <c r="AT71" s="35"/>
      <c r="AU71" s="27"/>
      <c r="AV71" s="27"/>
      <c r="AW71" s="35"/>
      <c r="AX71" s="27"/>
      <c r="AY71" s="27"/>
      <c r="AZ71" s="35"/>
      <c r="BA71" s="27"/>
      <c r="BB71" s="27"/>
      <c r="BC71" s="43"/>
      <c r="BD71" s="27"/>
      <c r="BE71" s="27"/>
      <c r="BF71" s="43"/>
      <c r="BG71" s="27"/>
      <c r="BH71" s="27"/>
      <c r="BI71" s="27"/>
      <c r="BJ71" s="27"/>
      <c r="BK71" s="27"/>
      <c r="BL71" s="27"/>
      <c r="BM71" s="27"/>
      <c r="BN71" s="27"/>
      <c r="BO71" s="27"/>
      <c r="BP71" s="27"/>
      <c r="BQ71" s="27"/>
      <c r="BR71" s="27"/>
      <c r="BS71" s="27"/>
      <c r="BT71" s="27"/>
      <c r="BU71" s="27"/>
      <c r="BV71" s="27"/>
      <c r="BW71" s="27"/>
      <c r="BX71" s="27"/>
      <c r="BY71" s="27"/>
      <c r="BZ71" s="36"/>
      <c r="CA71" s="36"/>
      <c r="CB71" s="36"/>
      <c r="CC71" s="36"/>
      <c r="CD71" s="36"/>
      <c r="CE71" s="36"/>
      <c r="CF71" s="36"/>
      <c r="CG71" s="36"/>
      <c r="CH71" s="36"/>
      <c r="CI71" s="36"/>
      <c r="CJ71" s="36"/>
      <c r="CK71" s="36"/>
      <c r="CL71" s="36"/>
      <c r="CM71" s="36"/>
    </row>
    <row r="72" spans="1:91" ht="76.5" customHeight="1" x14ac:dyDescent="0.2">
      <c r="A72" s="58" t="s">
        <v>118</v>
      </c>
      <c r="B72" s="25" t="s">
        <v>182</v>
      </c>
      <c r="C72" s="25">
        <v>2021</v>
      </c>
      <c r="D72" s="25" t="s">
        <v>183</v>
      </c>
      <c r="E72" s="25" t="s">
        <v>52</v>
      </c>
      <c r="F72" s="40" t="s">
        <v>125</v>
      </c>
      <c r="G72" s="39">
        <v>5</v>
      </c>
      <c r="H72" s="28" t="s">
        <v>126</v>
      </c>
      <c r="I72" s="55">
        <v>5</v>
      </c>
      <c r="J72" s="28" t="s">
        <v>184</v>
      </c>
      <c r="K72" s="55">
        <v>0</v>
      </c>
      <c r="L72" s="28" t="s">
        <v>53</v>
      </c>
      <c r="M72" s="28"/>
      <c r="N72" s="28" t="s">
        <v>124</v>
      </c>
      <c r="O72" s="28" t="s">
        <v>53</v>
      </c>
      <c r="P72" s="28" t="s">
        <v>54</v>
      </c>
      <c r="Q72" s="28" t="s">
        <v>123</v>
      </c>
      <c r="R72" s="28" t="s">
        <v>147</v>
      </c>
      <c r="S72" s="28" t="s">
        <v>57</v>
      </c>
      <c r="T72" s="97">
        <v>44473</v>
      </c>
      <c r="U72" s="38">
        <v>44809</v>
      </c>
      <c r="V72" s="60">
        <f>W72+X72</f>
        <v>49288640</v>
      </c>
      <c r="W72" s="60">
        <v>31950000</v>
      </c>
      <c r="X72" s="60">
        <v>17338640</v>
      </c>
      <c r="Y72" s="29">
        <v>16464999</v>
      </c>
      <c r="Z72" s="30"/>
      <c r="AA72" s="31"/>
      <c r="AB72" s="32"/>
      <c r="AC72" s="33">
        <v>44645</v>
      </c>
      <c r="AD72" s="34"/>
      <c r="AE72" s="34"/>
      <c r="AF72" s="34"/>
      <c r="AG72" s="27" t="s">
        <v>185</v>
      </c>
      <c r="AH72" s="28" t="s">
        <v>186</v>
      </c>
      <c r="AI72" s="27" t="s">
        <v>187</v>
      </c>
      <c r="AJ72" s="53" t="s">
        <v>188</v>
      </c>
      <c r="AK72" s="27"/>
      <c r="AL72" s="27" t="s">
        <v>53</v>
      </c>
      <c r="AM72" s="28" t="s">
        <v>189</v>
      </c>
      <c r="AN72" s="27"/>
      <c r="AO72" s="27" t="s">
        <v>190</v>
      </c>
      <c r="AP72" s="27" t="s">
        <v>191</v>
      </c>
      <c r="AQ72" s="35">
        <v>5500000</v>
      </c>
      <c r="AR72" s="27" t="s">
        <v>53</v>
      </c>
      <c r="AS72" s="27" t="s">
        <v>53</v>
      </c>
      <c r="AT72" s="35"/>
      <c r="AU72" s="27" t="s">
        <v>53</v>
      </c>
      <c r="AV72" s="27"/>
      <c r="AW72" s="35"/>
      <c r="AX72" s="27" t="s">
        <v>53</v>
      </c>
      <c r="AY72" s="27"/>
      <c r="AZ72" s="35"/>
      <c r="BA72" s="27"/>
      <c r="BB72" s="27"/>
      <c r="BC72" s="28"/>
      <c r="BD72" s="27"/>
      <c r="BE72" s="27"/>
      <c r="BF72" s="28"/>
      <c r="BG72" s="27"/>
      <c r="BH72" s="27"/>
      <c r="BI72" s="27"/>
      <c r="BJ72" s="27"/>
      <c r="BK72" s="27"/>
      <c r="BL72" s="27"/>
      <c r="BM72" s="27"/>
      <c r="BN72" s="27"/>
      <c r="BO72" s="27"/>
      <c r="BP72" s="27"/>
      <c r="BQ72" s="27"/>
      <c r="BR72" s="27"/>
      <c r="BS72" s="27"/>
      <c r="BT72" s="27"/>
      <c r="BU72" s="27"/>
      <c r="BV72" s="27"/>
      <c r="BW72" s="27"/>
      <c r="BX72" s="27"/>
      <c r="BY72" s="27"/>
      <c r="BZ72" s="36"/>
      <c r="CA72" s="36"/>
      <c r="CB72" s="36"/>
      <c r="CC72" s="36"/>
      <c r="CD72" s="36"/>
      <c r="CE72" s="36"/>
      <c r="CF72" s="36"/>
      <c r="CG72" s="36"/>
      <c r="CH72" s="36"/>
      <c r="CI72" s="36"/>
      <c r="CJ72" s="36"/>
      <c r="CK72" s="36"/>
      <c r="CL72" s="36"/>
      <c r="CM72" s="36"/>
    </row>
    <row r="73" spans="1:91" ht="108.75" customHeight="1" x14ac:dyDescent="0.2">
      <c r="A73" s="28" t="s">
        <v>51</v>
      </c>
      <c r="B73" s="28" t="s">
        <v>587</v>
      </c>
      <c r="C73" s="28">
        <v>2024</v>
      </c>
      <c r="D73" s="28" t="s">
        <v>588</v>
      </c>
      <c r="E73" s="28" t="s">
        <v>80</v>
      </c>
      <c r="F73" s="28" t="s">
        <v>74</v>
      </c>
      <c r="G73" s="55">
        <v>10</v>
      </c>
      <c r="H73" s="28" t="s">
        <v>239</v>
      </c>
      <c r="I73" s="55">
        <v>4</v>
      </c>
      <c r="J73" s="28"/>
      <c r="K73" s="55"/>
      <c r="L73" s="28"/>
      <c r="M73" s="55"/>
      <c r="N73" s="28" t="s">
        <v>420</v>
      </c>
      <c r="O73" s="27"/>
      <c r="P73" s="28" t="s">
        <v>54</v>
      </c>
      <c r="Q73" s="28" t="s">
        <v>500</v>
      </c>
      <c r="R73" s="28" t="s">
        <v>380</v>
      </c>
      <c r="S73" s="28">
        <v>11</v>
      </c>
      <c r="T73" s="37">
        <v>45327</v>
      </c>
      <c r="U73" s="38">
        <v>45671</v>
      </c>
      <c r="V73" s="60">
        <v>8000000</v>
      </c>
      <c r="W73" s="60">
        <v>8000000</v>
      </c>
      <c r="X73" s="60">
        <v>0</v>
      </c>
      <c r="Y73" s="29"/>
      <c r="Z73" s="30"/>
      <c r="AA73" s="31"/>
      <c r="AB73" s="32"/>
      <c r="AC73" s="33"/>
      <c r="AD73" s="34"/>
      <c r="AE73" s="34"/>
      <c r="AF73" s="34"/>
      <c r="AG73" s="27"/>
      <c r="AH73" s="34"/>
      <c r="AI73" s="27"/>
      <c r="AJ73" s="48"/>
      <c r="AK73" s="27"/>
      <c r="AL73" s="27"/>
      <c r="AM73" s="28" t="s">
        <v>589</v>
      </c>
      <c r="AN73" s="27"/>
      <c r="AO73" s="27"/>
      <c r="AP73" s="27"/>
      <c r="AQ73" s="35"/>
      <c r="AR73" s="27"/>
      <c r="AS73" s="27"/>
      <c r="AT73" s="35"/>
      <c r="AU73" s="27"/>
      <c r="AV73" s="27"/>
      <c r="AW73" s="35"/>
      <c r="AX73" s="27"/>
      <c r="AY73" s="27"/>
      <c r="AZ73" s="35"/>
      <c r="BA73" s="27"/>
      <c r="BB73" s="27"/>
      <c r="BC73" s="43"/>
      <c r="BD73" s="27"/>
      <c r="BE73" s="27"/>
      <c r="BF73" s="43"/>
      <c r="BG73" s="27"/>
      <c r="BH73" s="27"/>
      <c r="BI73" s="27"/>
      <c r="BJ73" s="27"/>
      <c r="BK73" s="27"/>
      <c r="BL73" s="27"/>
      <c r="BM73" s="27"/>
      <c r="BN73" s="27"/>
      <c r="BO73" s="27"/>
      <c r="BP73" s="27"/>
      <c r="BQ73" s="27"/>
      <c r="BR73" s="27"/>
      <c r="BS73" s="27"/>
      <c r="BT73" s="27"/>
      <c r="BU73" s="27"/>
      <c r="BV73" s="27"/>
      <c r="BW73" s="27"/>
      <c r="BX73" s="27"/>
      <c r="BY73" s="27"/>
      <c r="BZ73" s="36"/>
      <c r="CA73" s="36"/>
      <c r="CB73" s="36"/>
      <c r="CC73" s="36"/>
      <c r="CD73" s="36"/>
      <c r="CE73" s="36"/>
      <c r="CF73" s="36"/>
      <c r="CG73" s="36"/>
      <c r="CH73" s="36"/>
      <c r="CI73" s="36"/>
      <c r="CJ73" s="36"/>
      <c r="CK73" s="36"/>
      <c r="CL73" s="36"/>
      <c r="CM73" s="36"/>
    </row>
    <row r="74" spans="1:91" ht="108.75" customHeight="1" x14ac:dyDescent="0.2">
      <c r="A74" s="28" t="s">
        <v>64</v>
      </c>
      <c r="B74" s="28" t="s">
        <v>590</v>
      </c>
      <c r="C74" s="28">
        <v>2024</v>
      </c>
      <c r="D74" s="28" t="s">
        <v>591</v>
      </c>
      <c r="E74" s="28" t="s">
        <v>66</v>
      </c>
      <c r="F74" s="28" t="s">
        <v>592</v>
      </c>
      <c r="G74" s="55">
        <v>20</v>
      </c>
      <c r="H74" s="28" t="s">
        <v>593</v>
      </c>
      <c r="I74" s="55">
        <v>1</v>
      </c>
      <c r="J74" s="28" t="s">
        <v>594</v>
      </c>
      <c r="K74" s="55">
        <v>1</v>
      </c>
      <c r="L74" s="28"/>
      <c r="M74" s="55"/>
      <c r="N74" s="28" t="s">
        <v>595</v>
      </c>
      <c r="O74" s="27"/>
      <c r="P74" s="28"/>
      <c r="Q74" s="28" t="s">
        <v>596</v>
      </c>
      <c r="R74" s="28" t="s">
        <v>380</v>
      </c>
      <c r="S74" s="28">
        <v>11</v>
      </c>
      <c r="T74" s="37">
        <v>45341</v>
      </c>
      <c r="U74" s="38">
        <v>45674</v>
      </c>
      <c r="V74" s="60">
        <v>5000000</v>
      </c>
      <c r="W74" s="60">
        <v>5000000</v>
      </c>
      <c r="X74" s="60">
        <v>0</v>
      </c>
      <c r="Y74" s="29"/>
      <c r="Z74" s="30"/>
      <c r="AA74" s="31"/>
      <c r="AB74" s="32"/>
      <c r="AC74" s="33"/>
      <c r="AD74" s="34"/>
      <c r="AE74" s="34"/>
      <c r="AF74" s="34"/>
      <c r="AG74" s="27"/>
      <c r="AH74" s="34"/>
      <c r="AI74" s="27"/>
      <c r="AJ74" s="48"/>
      <c r="AK74" s="27"/>
      <c r="AL74" s="27"/>
      <c r="AM74" s="28" t="s">
        <v>597</v>
      </c>
      <c r="AN74" s="27"/>
      <c r="AO74" s="27"/>
      <c r="AP74" s="27"/>
      <c r="AQ74" s="35"/>
      <c r="AR74" s="27"/>
      <c r="AS74" s="27"/>
      <c r="AT74" s="35"/>
      <c r="AU74" s="27"/>
      <c r="AV74" s="27"/>
      <c r="AW74" s="35"/>
      <c r="AX74" s="27"/>
      <c r="AY74" s="27"/>
      <c r="AZ74" s="35"/>
      <c r="BA74" s="27"/>
      <c r="BB74" s="27"/>
      <c r="BC74" s="43"/>
      <c r="BD74" s="27"/>
      <c r="BE74" s="27"/>
      <c r="BF74" s="43"/>
      <c r="BG74" s="27"/>
      <c r="BH74" s="27"/>
      <c r="BI74" s="27"/>
      <c r="BJ74" s="27"/>
      <c r="BK74" s="27"/>
      <c r="BL74" s="27"/>
      <c r="BM74" s="27"/>
      <c r="BN74" s="27"/>
      <c r="BO74" s="27"/>
      <c r="BP74" s="27"/>
      <c r="BQ74" s="27"/>
      <c r="BR74" s="27"/>
      <c r="BS74" s="27"/>
      <c r="BT74" s="27"/>
      <c r="BU74" s="27"/>
      <c r="BV74" s="27"/>
      <c r="BW74" s="27"/>
      <c r="BX74" s="27"/>
      <c r="BY74" s="27"/>
      <c r="BZ74" s="36"/>
      <c r="CA74" s="36"/>
      <c r="CB74" s="36"/>
      <c r="CC74" s="36"/>
      <c r="CD74" s="36"/>
      <c r="CE74" s="36"/>
      <c r="CF74" s="36"/>
      <c r="CG74" s="36"/>
      <c r="CH74" s="36"/>
      <c r="CI74" s="36"/>
      <c r="CJ74" s="36"/>
      <c r="CK74" s="36"/>
      <c r="CL74" s="36"/>
      <c r="CM74" s="36"/>
    </row>
    <row r="75" spans="1:91" ht="108.75" customHeight="1" x14ac:dyDescent="0.2">
      <c r="A75" s="28" t="s">
        <v>64</v>
      </c>
      <c r="B75" s="28" t="s">
        <v>598</v>
      </c>
      <c r="C75" s="28">
        <v>2024</v>
      </c>
      <c r="D75" s="28" t="s">
        <v>599</v>
      </c>
      <c r="E75" s="28" t="s">
        <v>56</v>
      </c>
      <c r="F75" s="28" t="s">
        <v>593</v>
      </c>
      <c r="G75" s="55">
        <v>5</v>
      </c>
      <c r="H75" s="28" t="s">
        <v>600</v>
      </c>
      <c r="I75" s="55">
        <v>3</v>
      </c>
      <c r="J75" s="28" t="s">
        <v>601</v>
      </c>
      <c r="K75" s="95" t="s">
        <v>602</v>
      </c>
      <c r="L75" s="28" t="s">
        <v>603</v>
      </c>
      <c r="M75" s="95" t="s">
        <v>604</v>
      </c>
      <c r="N75" s="28" t="s">
        <v>605</v>
      </c>
      <c r="O75" s="27"/>
      <c r="P75" s="28" t="s">
        <v>54</v>
      </c>
      <c r="Q75" s="28" t="s">
        <v>606</v>
      </c>
      <c r="R75" s="28" t="s">
        <v>607</v>
      </c>
      <c r="S75" s="28">
        <v>22</v>
      </c>
      <c r="T75" s="37">
        <v>45327</v>
      </c>
      <c r="U75" s="38">
        <v>45995</v>
      </c>
      <c r="V75" s="60">
        <v>486332804</v>
      </c>
      <c r="W75" s="60">
        <v>100000000</v>
      </c>
      <c r="X75" s="60">
        <v>386332804</v>
      </c>
      <c r="Y75" s="29"/>
      <c r="Z75" s="30"/>
      <c r="AA75" s="31"/>
      <c r="AB75" s="32"/>
      <c r="AC75" s="33"/>
      <c r="AD75" s="34"/>
      <c r="AE75" s="34"/>
      <c r="AF75" s="34"/>
      <c r="AG75" s="27"/>
      <c r="AH75" s="34"/>
      <c r="AI75" s="27"/>
      <c r="AJ75" s="48"/>
      <c r="AK75" s="27"/>
      <c r="AL75" s="28" t="s">
        <v>608</v>
      </c>
      <c r="AM75" s="28" t="s">
        <v>609</v>
      </c>
      <c r="AN75" s="27"/>
      <c r="AO75" s="27"/>
      <c r="AP75" s="27"/>
      <c r="AQ75" s="35"/>
      <c r="AR75" s="27"/>
      <c r="AS75" s="27"/>
      <c r="AT75" s="35"/>
      <c r="AU75" s="27"/>
      <c r="AV75" s="27"/>
      <c r="AW75" s="35"/>
      <c r="AX75" s="27"/>
      <c r="AY75" s="27"/>
      <c r="AZ75" s="35"/>
      <c r="BA75" s="27"/>
      <c r="BB75" s="27"/>
      <c r="BC75" s="43"/>
      <c r="BD75" s="27"/>
      <c r="BE75" s="27"/>
      <c r="BF75" s="43"/>
      <c r="BG75" s="27"/>
      <c r="BH75" s="27"/>
      <c r="BI75" s="27"/>
      <c r="BJ75" s="27"/>
      <c r="BK75" s="27"/>
      <c r="BL75" s="27"/>
      <c r="BM75" s="27"/>
      <c r="BN75" s="27"/>
      <c r="BO75" s="27"/>
      <c r="BP75" s="27"/>
      <c r="BQ75" s="27"/>
      <c r="BR75" s="27"/>
      <c r="BS75" s="27"/>
      <c r="BT75" s="27"/>
      <c r="BU75" s="27"/>
      <c r="BV75" s="27"/>
      <c r="BW75" s="27"/>
      <c r="BX75" s="27"/>
      <c r="BY75" s="27"/>
      <c r="BZ75" s="36"/>
      <c r="CA75" s="36"/>
      <c r="CB75" s="36"/>
      <c r="CC75" s="36"/>
      <c r="CD75" s="36"/>
      <c r="CE75" s="36"/>
      <c r="CF75" s="36"/>
      <c r="CG75" s="36"/>
      <c r="CH75" s="36"/>
      <c r="CI75" s="36"/>
      <c r="CJ75" s="36"/>
      <c r="CK75" s="36"/>
      <c r="CL75" s="36"/>
      <c r="CM75" s="36"/>
    </row>
    <row r="76" spans="1:91" ht="108.75" customHeight="1" x14ac:dyDescent="0.2">
      <c r="A76" s="28" t="s">
        <v>59</v>
      </c>
      <c r="B76" s="28" t="s">
        <v>610</v>
      </c>
      <c r="C76" s="28">
        <v>2024</v>
      </c>
      <c r="D76" s="28" t="s">
        <v>611</v>
      </c>
      <c r="E76" s="28" t="s">
        <v>56</v>
      </c>
      <c r="F76" s="28" t="s">
        <v>167</v>
      </c>
      <c r="G76" s="55">
        <v>10</v>
      </c>
      <c r="H76" s="28" t="s">
        <v>612</v>
      </c>
      <c r="I76" s="55">
        <v>5</v>
      </c>
      <c r="J76" s="28" t="s">
        <v>613</v>
      </c>
      <c r="K76" s="55">
        <v>5</v>
      </c>
      <c r="L76" s="28" t="s">
        <v>92</v>
      </c>
      <c r="M76" s="55">
        <v>3</v>
      </c>
      <c r="N76" s="28" t="s">
        <v>614</v>
      </c>
      <c r="O76" s="27"/>
      <c r="P76" s="28" t="s">
        <v>54</v>
      </c>
      <c r="Q76" s="28" t="s">
        <v>615</v>
      </c>
      <c r="R76" s="28" t="s">
        <v>616</v>
      </c>
      <c r="S76" s="28">
        <v>22</v>
      </c>
      <c r="T76" s="37">
        <v>45327</v>
      </c>
      <c r="U76" s="38">
        <v>45995</v>
      </c>
      <c r="V76" s="60">
        <v>354826640</v>
      </c>
      <c r="W76" s="60">
        <v>120000000</v>
      </c>
      <c r="X76" s="60">
        <v>234826640</v>
      </c>
      <c r="Y76" s="29"/>
      <c r="Z76" s="30"/>
      <c r="AA76" s="31"/>
      <c r="AB76" s="32"/>
      <c r="AC76" s="33"/>
      <c r="AD76" s="34"/>
      <c r="AE76" s="34"/>
      <c r="AF76" s="34"/>
      <c r="AG76" s="27"/>
      <c r="AH76" s="34"/>
      <c r="AI76" s="27"/>
      <c r="AJ76" s="48"/>
      <c r="AK76" s="27"/>
      <c r="AL76" s="27"/>
      <c r="AM76" s="28" t="s">
        <v>617</v>
      </c>
      <c r="AN76" s="27"/>
      <c r="AO76" s="27"/>
      <c r="AP76" s="27"/>
      <c r="AQ76" s="35"/>
      <c r="AR76" s="27"/>
      <c r="AS76" s="27"/>
      <c r="AT76" s="35"/>
      <c r="AU76" s="27"/>
      <c r="AV76" s="27"/>
      <c r="AW76" s="35"/>
      <c r="AX76" s="27"/>
      <c r="AY76" s="27"/>
      <c r="AZ76" s="35"/>
      <c r="BA76" s="27"/>
      <c r="BB76" s="27"/>
      <c r="BC76" s="43"/>
      <c r="BD76" s="27"/>
      <c r="BE76" s="27"/>
      <c r="BF76" s="43"/>
      <c r="BG76" s="27"/>
      <c r="BH76" s="27"/>
      <c r="BI76" s="27"/>
      <c r="BJ76" s="27"/>
      <c r="BK76" s="27"/>
      <c r="BL76" s="27"/>
      <c r="BM76" s="27"/>
      <c r="BN76" s="27"/>
      <c r="BO76" s="27"/>
      <c r="BP76" s="27"/>
      <c r="BQ76" s="27"/>
      <c r="BR76" s="27"/>
      <c r="BS76" s="27"/>
      <c r="BT76" s="27"/>
      <c r="BU76" s="27"/>
      <c r="BV76" s="27"/>
      <c r="BW76" s="27"/>
      <c r="BX76" s="27"/>
      <c r="BY76" s="27"/>
      <c r="BZ76" s="36"/>
      <c r="CA76" s="36"/>
      <c r="CB76" s="36"/>
      <c r="CC76" s="36"/>
      <c r="CD76" s="36"/>
      <c r="CE76" s="36"/>
      <c r="CF76" s="36"/>
      <c r="CG76" s="36"/>
      <c r="CH76" s="36"/>
      <c r="CI76" s="36"/>
      <c r="CJ76" s="36"/>
      <c r="CK76" s="36"/>
      <c r="CL76" s="36"/>
      <c r="CM76" s="36"/>
    </row>
    <row r="77" spans="1:91" ht="108.75" customHeight="1" x14ac:dyDescent="0.2">
      <c r="A77" s="28" t="s">
        <v>51</v>
      </c>
      <c r="B77" s="28" t="s">
        <v>618</v>
      </c>
      <c r="C77" s="28">
        <v>2024</v>
      </c>
      <c r="D77" s="28" t="s">
        <v>619</v>
      </c>
      <c r="E77" s="28" t="s">
        <v>52</v>
      </c>
      <c r="F77" s="28" t="s">
        <v>620</v>
      </c>
      <c r="G77" s="55">
        <v>8</v>
      </c>
      <c r="H77" s="28" t="s">
        <v>621</v>
      </c>
      <c r="I77" s="55">
        <v>5</v>
      </c>
      <c r="J77" s="28" t="s">
        <v>622</v>
      </c>
      <c r="K77" s="55">
        <v>5</v>
      </c>
      <c r="L77" s="28" t="s">
        <v>623</v>
      </c>
      <c r="M77" s="28">
        <v>5</v>
      </c>
      <c r="N77" s="28" t="s">
        <v>624</v>
      </c>
      <c r="O77" s="27"/>
      <c r="P77" s="28" t="s">
        <v>54</v>
      </c>
      <c r="Q77" s="28" t="s">
        <v>625</v>
      </c>
      <c r="R77" s="28" t="s">
        <v>626</v>
      </c>
      <c r="S77" s="28">
        <v>22</v>
      </c>
      <c r="T77" s="37">
        <v>45327</v>
      </c>
      <c r="U77" s="38">
        <v>45995</v>
      </c>
      <c r="V77" s="60">
        <v>246896920</v>
      </c>
      <c r="W77" s="60">
        <v>120000000</v>
      </c>
      <c r="X77" s="60">
        <v>126896920</v>
      </c>
      <c r="Y77" s="29"/>
      <c r="Z77" s="30"/>
      <c r="AA77" s="31"/>
      <c r="AB77" s="32"/>
      <c r="AC77" s="33"/>
      <c r="AD77" s="34"/>
      <c r="AE77" s="34"/>
      <c r="AF77" s="34"/>
      <c r="AG77" s="27"/>
      <c r="AH77" s="34"/>
      <c r="AI77" s="27"/>
      <c r="AJ77" s="48"/>
      <c r="AK77" s="27"/>
      <c r="AL77" s="27"/>
      <c r="AM77" s="28" t="s">
        <v>627</v>
      </c>
      <c r="AN77" s="27"/>
      <c r="AO77" s="27"/>
      <c r="AP77" s="27"/>
      <c r="AQ77" s="35"/>
      <c r="AR77" s="27"/>
      <c r="AS77" s="27"/>
      <c r="AT77" s="35"/>
      <c r="AU77" s="27"/>
      <c r="AV77" s="27"/>
      <c r="AW77" s="35"/>
      <c r="AX77" s="27"/>
      <c r="AY77" s="27"/>
      <c r="AZ77" s="35"/>
      <c r="BA77" s="27"/>
      <c r="BB77" s="27"/>
      <c r="BC77" s="43"/>
      <c r="BD77" s="27"/>
      <c r="BE77" s="27"/>
      <c r="BF77" s="43"/>
      <c r="BG77" s="27"/>
      <c r="BH77" s="27"/>
      <c r="BI77" s="27"/>
      <c r="BJ77" s="27"/>
      <c r="BK77" s="27"/>
      <c r="BL77" s="27"/>
      <c r="BM77" s="27"/>
      <c r="BN77" s="27"/>
      <c r="BO77" s="27"/>
      <c r="BP77" s="27"/>
      <c r="BQ77" s="27"/>
      <c r="BR77" s="27"/>
      <c r="BS77" s="27"/>
      <c r="BT77" s="27"/>
      <c r="BU77" s="27"/>
      <c r="BV77" s="27"/>
      <c r="BW77" s="27"/>
      <c r="BX77" s="27"/>
      <c r="BY77" s="27"/>
      <c r="BZ77" s="36"/>
      <c r="CA77" s="36"/>
      <c r="CB77" s="36"/>
      <c r="CC77" s="36"/>
      <c r="CD77" s="36"/>
      <c r="CE77" s="36"/>
      <c r="CF77" s="36"/>
      <c r="CG77" s="36"/>
      <c r="CH77" s="36"/>
      <c r="CI77" s="36"/>
      <c r="CJ77" s="36"/>
      <c r="CK77" s="36"/>
      <c r="CL77" s="36"/>
      <c r="CM77" s="36"/>
    </row>
    <row r="78" spans="1:91" ht="135" customHeight="1" x14ac:dyDescent="0.2">
      <c r="A78" s="28" t="s">
        <v>51</v>
      </c>
      <c r="B78" s="28" t="s">
        <v>628</v>
      </c>
      <c r="C78" s="28">
        <v>2024</v>
      </c>
      <c r="D78" s="28" t="s">
        <v>629</v>
      </c>
      <c r="E78" s="28" t="s">
        <v>56</v>
      </c>
      <c r="F78" s="28" t="s">
        <v>630</v>
      </c>
      <c r="G78" s="55">
        <v>11</v>
      </c>
      <c r="H78" s="28" t="s">
        <v>631</v>
      </c>
      <c r="I78" s="95" t="s">
        <v>83</v>
      </c>
      <c r="J78" s="28" t="s">
        <v>239</v>
      </c>
      <c r="K78" s="55">
        <v>4</v>
      </c>
      <c r="L78" s="28" t="s">
        <v>585</v>
      </c>
      <c r="M78" s="28">
        <v>4</v>
      </c>
      <c r="N78" s="28" t="s">
        <v>624</v>
      </c>
      <c r="O78" s="27"/>
      <c r="P78" s="28" t="s">
        <v>54</v>
      </c>
      <c r="Q78" s="28" t="s">
        <v>632</v>
      </c>
      <c r="R78" s="28" t="s">
        <v>633</v>
      </c>
      <c r="S78" s="28">
        <v>22</v>
      </c>
      <c r="T78" s="37">
        <v>45327</v>
      </c>
      <c r="U78" s="38">
        <v>45995</v>
      </c>
      <c r="V78" s="60">
        <v>330874936</v>
      </c>
      <c r="W78" s="60">
        <v>120000000</v>
      </c>
      <c r="X78" s="60">
        <v>210874936</v>
      </c>
      <c r="Y78" s="29"/>
      <c r="Z78" s="30"/>
      <c r="AA78" s="31"/>
      <c r="AB78" s="32"/>
      <c r="AC78" s="33"/>
      <c r="AD78" s="34"/>
      <c r="AE78" s="34"/>
      <c r="AF78" s="34"/>
      <c r="AG78" s="27"/>
      <c r="AH78" s="34"/>
      <c r="AI78" s="27"/>
      <c r="AJ78" s="48"/>
      <c r="AK78" s="27"/>
      <c r="AL78" s="27"/>
      <c r="AM78" s="28" t="s">
        <v>634</v>
      </c>
      <c r="AN78" s="27"/>
      <c r="AO78" s="27"/>
      <c r="AP78" s="27"/>
      <c r="AQ78" s="35"/>
      <c r="AR78" s="27"/>
      <c r="AS78" s="27"/>
      <c r="AT78" s="35"/>
      <c r="AU78" s="27"/>
      <c r="AV78" s="27"/>
      <c r="AW78" s="35"/>
      <c r="AX78" s="27"/>
      <c r="AY78" s="27"/>
      <c r="AZ78" s="35"/>
      <c r="BA78" s="27"/>
      <c r="BB78" s="27"/>
      <c r="BC78" s="43"/>
      <c r="BD78" s="27"/>
      <c r="BE78" s="27"/>
      <c r="BF78" s="43"/>
      <c r="BG78" s="27"/>
      <c r="BH78" s="27"/>
      <c r="BI78" s="27"/>
      <c r="BJ78" s="27"/>
      <c r="BK78" s="27"/>
      <c r="BL78" s="27"/>
      <c r="BM78" s="27"/>
      <c r="BN78" s="27"/>
      <c r="BO78" s="27"/>
      <c r="BP78" s="27"/>
      <c r="BQ78" s="27"/>
      <c r="BR78" s="27"/>
      <c r="BS78" s="27"/>
      <c r="BT78" s="27"/>
      <c r="BU78" s="27"/>
      <c r="BV78" s="27"/>
      <c r="BW78" s="27"/>
      <c r="BX78" s="27"/>
      <c r="BY78" s="27"/>
      <c r="BZ78" s="36"/>
      <c r="CA78" s="36"/>
      <c r="CB78" s="36"/>
      <c r="CC78" s="36"/>
      <c r="CD78" s="36"/>
      <c r="CE78" s="36"/>
      <c r="CF78" s="36"/>
      <c r="CG78" s="36"/>
      <c r="CH78" s="36"/>
      <c r="CI78" s="36"/>
      <c r="CJ78" s="36"/>
      <c r="CK78" s="36"/>
      <c r="CL78" s="36"/>
      <c r="CM78" s="36"/>
    </row>
    <row r="79" spans="1:91" ht="108.75" customHeight="1" x14ac:dyDescent="0.2">
      <c r="A79" s="28" t="s">
        <v>59</v>
      </c>
      <c r="B79" s="28" t="s">
        <v>635</v>
      </c>
      <c r="C79" s="28">
        <v>2024</v>
      </c>
      <c r="D79" s="28" t="s">
        <v>636</v>
      </c>
      <c r="E79" s="28" t="s">
        <v>56</v>
      </c>
      <c r="F79" s="28" t="s">
        <v>637</v>
      </c>
      <c r="G79" s="55">
        <v>4</v>
      </c>
      <c r="H79" s="28" t="s">
        <v>638</v>
      </c>
      <c r="I79" s="95" t="s">
        <v>639</v>
      </c>
      <c r="J79" s="28" t="s">
        <v>640</v>
      </c>
      <c r="K79" s="95" t="s">
        <v>639</v>
      </c>
      <c r="L79" s="28" t="s">
        <v>100</v>
      </c>
      <c r="M79" s="28">
        <v>3</v>
      </c>
      <c r="N79" s="28" t="s">
        <v>641</v>
      </c>
      <c r="O79" s="27"/>
      <c r="P79" s="28" t="s">
        <v>54</v>
      </c>
      <c r="Q79" s="28" t="s">
        <v>642</v>
      </c>
      <c r="R79" s="28" t="s">
        <v>643</v>
      </c>
      <c r="S79" s="28">
        <v>22</v>
      </c>
      <c r="T79" s="37">
        <v>45327</v>
      </c>
      <c r="U79" s="38">
        <v>45995</v>
      </c>
      <c r="V79" s="60">
        <v>185294562</v>
      </c>
      <c r="W79" s="60">
        <v>120000000</v>
      </c>
      <c r="X79" s="60">
        <v>65294562</v>
      </c>
      <c r="Y79" s="29"/>
      <c r="Z79" s="30"/>
      <c r="AA79" s="31"/>
      <c r="AB79" s="32"/>
      <c r="AC79" s="33"/>
      <c r="AD79" s="34"/>
      <c r="AE79" s="34"/>
      <c r="AF79" s="34"/>
      <c r="AG79" s="27"/>
      <c r="AH79" s="34"/>
      <c r="AI79" s="27"/>
      <c r="AJ79" s="48"/>
      <c r="AK79" s="27"/>
      <c r="AL79" s="28" t="s">
        <v>644</v>
      </c>
      <c r="AM79" s="28" t="s">
        <v>645</v>
      </c>
      <c r="AN79" s="27"/>
      <c r="AO79" s="27"/>
      <c r="AP79" s="27"/>
      <c r="AQ79" s="35"/>
      <c r="AR79" s="27"/>
      <c r="AS79" s="27"/>
      <c r="AT79" s="35"/>
      <c r="AU79" s="27"/>
      <c r="AV79" s="27"/>
      <c r="AW79" s="35"/>
      <c r="AX79" s="27"/>
      <c r="AY79" s="27"/>
      <c r="AZ79" s="35"/>
      <c r="BA79" s="27"/>
      <c r="BB79" s="27"/>
      <c r="BC79" s="43"/>
      <c r="BD79" s="27"/>
      <c r="BE79" s="27"/>
      <c r="BF79" s="43"/>
      <c r="BG79" s="27"/>
      <c r="BH79" s="27"/>
      <c r="BI79" s="27"/>
      <c r="BJ79" s="27"/>
      <c r="BK79" s="27"/>
      <c r="BL79" s="27"/>
      <c r="BM79" s="27"/>
      <c r="BN79" s="27"/>
      <c r="BO79" s="27"/>
      <c r="BP79" s="27"/>
      <c r="BQ79" s="27"/>
      <c r="BR79" s="27"/>
      <c r="BS79" s="27"/>
      <c r="BT79" s="27"/>
      <c r="BU79" s="27"/>
      <c r="BV79" s="27"/>
      <c r="BW79" s="27"/>
      <c r="BX79" s="27"/>
      <c r="BY79" s="27"/>
      <c r="BZ79" s="36"/>
      <c r="CA79" s="36"/>
      <c r="CB79" s="36"/>
      <c r="CC79" s="36"/>
      <c r="CD79" s="36"/>
      <c r="CE79" s="36"/>
      <c r="CF79" s="36"/>
      <c r="CG79" s="36"/>
      <c r="CH79" s="36"/>
      <c r="CI79" s="36"/>
      <c r="CJ79" s="36"/>
      <c r="CK79" s="36"/>
      <c r="CL79" s="36"/>
      <c r="CM79" s="36"/>
    </row>
    <row r="80" spans="1:91" ht="108.75" customHeight="1" x14ac:dyDescent="0.2">
      <c r="A80" s="28" t="s">
        <v>62</v>
      </c>
      <c r="B80" s="28" t="s">
        <v>646</v>
      </c>
      <c r="C80" s="28">
        <v>2024</v>
      </c>
      <c r="D80" s="28" t="s">
        <v>647</v>
      </c>
      <c r="E80" s="28" t="s">
        <v>52</v>
      </c>
      <c r="F80" s="28" t="s">
        <v>648</v>
      </c>
      <c r="G80" s="55">
        <v>13</v>
      </c>
      <c r="H80" s="28" t="s">
        <v>649</v>
      </c>
      <c r="I80" s="95">
        <v>5</v>
      </c>
      <c r="J80" s="28" t="s">
        <v>650</v>
      </c>
      <c r="K80" s="95">
        <v>5</v>
      </c>
      <c r="L80" s="28" t="s">
        <v>112</v>
      </c>
      <c r="M80" s="28">
        <v>0</v>
      </c>
      <c r="N80" s="28" t="s">
        <v>651</v>
      </c>
      <c r="O80" s="27"/>
      <c r="P80" s="28" t="s">
        <v>54</v>
      </c>
      <c r="Q80" s="28" t="s">
        <v>511</v>
      </c>
      <c r="R80" s="28" t="s">
        <v>652</v>
      </c>
      <c r="S80" s="28">
        <v>22</v>
      </c>
      <c r="T80" s="37">
        <v>45327</v>
      </c>
      <c r="U80" s="38">
        <v>45995</v>
      </c>
      <c r="V80" s="60">
        <v>206494648</v>
      </c>
      <c r="W80" s="60">
        <v>119903000</v>
      </c>
      <c r="X80" s="60">
        <v>86591648</v>
      </c>
      <c r="Y80" s="29"/>
      <c r="Z80" s="30"/>
      <c r="AA80" s="31"/>
      <c r="AB80" s="32"/>
      <c r="AC80" s="33"/>
      <c r="AD80" s="34"/>
      <c r="AE80" s="34"/>
      <c r="AF80" s="34"/>
      <c r="AG80" s="27"/>
      <c r="AH80" s="34"/>
      <c r="AI80" s="27"/>
      <c r="AJ80" s="48"/>
      <c r="AK80" s="27"/>
      <c r="AL80" s="27"/>
      <c r="AM80" s="28" t="s">
        <v>653</v>
      </c>
      <c r="AN80" s="27"/>
      <c r="AO80" s="27"/>
      <c r="AP80" s="27"/>
      <c r="AQ80" s="35"/>
      <c r="AR80" s="27"/>
      <c r="AS80" s="27"/>
      <c r="AT80" s="35"/>
      <c r="AU80" s="27"/>
      <c r="AV80" s="27"/>
      <c r="AW80" s="35"/>
      <c r="AX80" s="27"/>
      <c r="AY80" s="27"/>
      <c r="AZ80" s="35"/>
      <c r="BA80" s="27"/>
      <c r="BB80" s="27"/>
      <c r="BC80" s="43"/>
      <c r="BD80" s="27"/>
      <c r="BE80" s="27"/>
      <c r="BF80" s="43"/>
      <c r="BG80" s="27"/>
      <c r="BH80" s="27"/>
      <c r="BI80" s="27"/>
      <c r="BJ80" s="27"/>
      <c r="BK80" s="27"/>
      <c r="BL80" s="27"/>
      <c r="BM80" s="27"/>
      <c r="BN80" s="27"/>
      <c r="BO80" s="27"/>
      <c r="BP80" s="27"/>
      <c r="BQ80" s="27"/>
      <c r="BR80" s="27"/>
      <c r="BS80" s="27"/>
      <c r="BT80" s="27"/>
      <c r="BU80" s="27"/>
      <c r="BV80" s="27"/>
      <c r="BW80" s="27"/>
      <c r="BX80" s="27"/>
      <c r="BY80" s="27"/>
      <c r="BZ80" s="36"/>
      <c r="CA80" s="36"/>
      <c r="CB80" s="36"/>
      <c r="CC80" s="36"/>
      <c r="CD80" s="36"/>
      <c r="CE80" s="36"/>
      <c r="CF80" s="36"/>
      <c r="CG80" s="36"/>
      <c r="CH80" s="36"/>
      <c r="CI80" s="36"/>
      <c r="CJ80" s="36"/>
      <c r="CK80" s="36"/>
      <c r="CL80" s="36"/>
      <c r="CM80" s="36"/>
    </row>
    <row r="81" spans="1:91" ht="108.75" customHeight="1" x14ac:dyDescent="0.2">
      <c r="A81" s="28" t="s">
        <v>59</v>
      </c>
      <c r="B81" s="28" t="s">
        <v>654</v>
      </c>
      <c r="C81" s="28">
        <v>2024</v>
      </c>
      <c r="D81" s="28" t="s">
        <v>655</v>
      </c>
      <c r="E81" s="28" t="s">
        <v>56</v>
      </c>
      <c r="F81" s="28" t="s">
        <v>97</v>
      </c>
      <c r="G81" s="55">
        <v>11</v>
      </c>
      <c r="H81" s="28" t="s">
        <v>656</v>
      </c>
      <c r="I81" s="95" t="s">
        <v>78</v>
      </c>
      <c r="J81" s="28" t="s">
        <v>657</v>
      </c>
      <c r="K81" s="95" t="s">
        <v>90</v>
      </c>
      <c r="L81" s="28"/>
      <c r="M81" s="28"/>
      <c r="N81" s="28" t="s">
        <v>658</v>
      </c>
      <c r="O81" s="27"/>
      <c r="P81" s="28" t="s">
        <v>54</v>
      </c>
      <c r="Q81" s="28" t="s">
        <v>659</v>
      </c>
      <c r="R81" s="28" t="s">
        <v>660</v>
      </c>
      <c r="S81" s="28">
        <v>22</v>
      </c>
      <c r="T81" s="37">
        <v>45327</v>
      </c>
      <c r="U81" s="38">
        <v>45995</v>
      </c>
      <c r="V81" s="60">
        <v>159513640</v>
      </c>
      <c r="W81" s="60">
        <v>83200000</v>
      </c>
      <c r="X81" s="60">
        <v>76313640</v>
      </c>
      <c r="Y81" s="29"/>
      <c r="Z81" s="30"/>
      <c r="AA81" s="31"/>
      <c r="AB81" s="32"/>
      <c r="AC81" s="33"/>
      <c r="AD81" s="34"/>
      <c r="AE81" s="34"/>
      <c r="AF81" s="34"/>
      <c r="AG81" s="27"/>
      <c r="AH81" s="34"/>
      <c r="AI81" s="27"/>
      <c r="AJ81" s="48"/>
      <c r="AK81" s="27"/>
      <c r="AL81" s="27"/>
      <c r="AM81" s="28" t="s">
        <v>661</v>
      </c>
      <c r="AN81" s="27"/>
      <c r="AO81" s="27"/>
      <c r="AP81" s="27"/>
      <c r="AQ81" s="35"/>
      <c r="AR81" s="27"/>
      <c r="AS81" s="27"/>
      <c r="AT81" s="35"/>
      <c r="AU81" s="27"/>
      <c r="AV81" s="27"/>
      <c r="AW81" s="35"/>
      <c r="AX81" s="27"/>
      <c r="AY81" s="27"/>
      <c r="AZ81" s="35"/>
      <c r="BA81" s="27"/>
      <c r="BB81" s="27"/>
      <c r="BC81" s="43"/>
      <c r="BD81" s="27"/>
      <c r="BE81" s="27"/>
      <c r="BF81" s="43"/>
      <c r="BG81" s="27"/>
      <c r="BH81" s="27"/>
      <c r="BI81" s="27"/>
      <c r="BJ81" s="27"/>
      <c r="BK81" s="27"/>
      <c r="BL81" s="27"/>
      <c r="BM81" s="27"/>
      <c r="BN81" s="27"/>
      <c r="BO81" s="27"/>
      <c r="BP81" s="27"/>
      <c r="BQ81" s="27"/>
      <c r="BR81" s="27"/>
      <c r="BS81" s="27"/>
      <c r="BT81" s="27"/>
      <c r="BU81" s="27"/>
      <c r="BV81" s="27"/>
      <c r="BW81" s="27"/>
      <c r="BX81" s="27"/>
      <c r="BY81" s="27"/>
      <c r="BZ81" s="36"/>
      <c r="CA81" s="36"/>
      <c r="CB81" s="36"/>
      <c r="CC81" s="36"/>
      <c r="CD81" s="36"/>
      <c r="CE81" s="36"/>
      <c r="CF81" s="36"/>
      <c r="CG81" s="36"/>
      <c r="CH81" s="36"/>
      <c r="CI81" s="36"/>
      <c r="CJ81" s="36"/>
      <c r="CK81" s="36"/>
      <c r="CL81" s="36"/>
      <c r="CM81" s="36"/>
    </row>
    <row r="82" spans="1:91" ht="108.75" customHeight="1" x14ac:dyDescent="0.2">
      <c r="A82" s="28" t="s">
        <v>59</v>
      </c>
      <c r="B82" s="28" t="s">
        <v>662</v>
      </c>
      <c r="C82" s="28">
        <v>2024</v>
      </c>
      <c r="D82" s="28" t="s">
        <v>663</v>
      </c>
      <c r="E82" s="28" t="s">
        <v>52</v>
      </c>
      <c r="F82" s="28" t="s">
        <v>160</v>
      </c>
      <c r="G82" s="55">
        <v>10</v>
      </c>
      <c r="H82" s="28" t="s">
        <v>664</v>
      </c>
      <c r="I82" s="95" t="s">
        <v>78</v>
      </c>
      <c r="J82" s="28" t="s">
        <v>613</v>
      </c>
      <c r="K82" s="95" t="s">
        <v>83</v>
      </c>
      <c r="L82" s="28" t="s">
        <v>92</v>
      </c>
      <c r="M82" s="28">
        <v>2</v>
      </c>
      <c r="N82" s="28" t="s">
        <v>665</v>
      </c>
      <c r="O82" s="27"/>
      <c r="P82" s="28" t="s">
        <v>54</v>
      </c>
      <c r="Q82" s="28" t="s">
        <v>666</v>
      </c>
      <c r="R82" s="28" t="s">
        <v>667</v>
      </c>
      <c r="S82" s="28">
        <v>22</v>
      </c>
      <c r="T82" s="37">
        <v>45327</v>
      </c>
      <c r="U82" s="38">
        <v>45995</v>
      </c>
      <c r="V82" s="60">
        <v>284391904</v>
      </c>
      <c r="W82" s="60">
        <v>120000000</v>
      </c>
      <c r="X82" s="60">
        <v>164391904</v>
      </c>
      <c r="Y82" s="29"/>
      <c r="Z82" s="30"/>
      <c r="AA82" s="31"/>
      <c r="AB82" s="32"/>
      <c r="AC82" s="33"/>
      <c r="AD82" s="34"/>
      <c r="AE82" s="34"/>
      <c r="AF82" s="34"/>
      <c r="AG82" s="27"/>
      <c r="AH82" s="34"/>
      <c r="AI82" s="27"/>
      <c r="AJ82" s="48"/>
      <c r="AK82" s="27"/>
      <c r="AL82" s="27"/>
      <c r="AM82" s="28" t="s">
        <v>668</v>
      </c>
      <c r="AN82" s="27"/>
      <c r="AO82" s="27"/>
      <c r="AP82" s="27"/>
      <c r="AQ82" s="35"/>
      <c r="AR82" s="27"/>
      <c r="AS82" s="27"/>
      <c r="AT82" s="35"/>
      <c r="AU82" s="27"/>
      <c r="AV82" s="27"/>
      <c r="AW82" s="35"/>
      <c r="AX82" s="27"/>
      <c r="AY82" s="27"/>
      <c r="AZ82" s="35"/>
      <c r="BA82" s="27"/>
      <c r="BB82" s="27"/>
      <c r="BC82" s="43"/>
      <c r="BD82" s="27"/>
      <c r="BE82" s="27"/>
      <c r="BF82" s="43"/>
      <c r="BG82" s="27"/>
      <c r="BH82" s="27"/>
      <c r="BI82" s="27"/>
      <c r="BJ82" s="27"/>
      <c r="BK82" s="27"/>
      <c r="BL82" s="27"/>
      <c r="BM82" s="27"/>
      <c r="BN82" s="27"/>
      <c r="BO82" s="27"/>
      <c r="BP82" s="27"/>
      <c r="BQ82" s="27"/>
      <c r="BR82" s="27"/>
      <c r="BS82" s="27"/>
      <c r="BT82" s="27"/>
      <c r="BU82" s="27"/>
      <c r="BV82" s="27"/>
      <c r="BW82" s="27"/>
      <c r="BX82" s="27"/>
      <c r="BY82" s="27"/>
      <c r="BZ82" s="36"/>
      <c r="CA82" s="36"/>
      <c r="CB82" s="36"/>
      <c r="CC82" s="36"/>
      <c r="CD82" s="36"/>
      <c r="CE82" s="36"/>
      <c r="CF82" s="36"/>
      <c r="CG82" s="36"/>
      <c r="CH82" s="36"/>
      <c r="CI82" s="36"/>
      <c r="CJ82" s="36"/>
      <c r="CK82" s="36"/>
      <c r="CL82" s="36"/>
      <c r="CM82" s="36"/>
    </row>
    <row r="83" spans="1:91" ht="108.75" customHeight="1" x14ac:dyDescent="0.2">
      <c r="A83" s="28" t="s">
        <v>51</v>
      </c>
      <c r="B83" s="28" t="s">
        <v>669</v>
      </c>
      <c r="C83" s="28">
        <v>2024</v>
      </c>
      <c r="D83" s="28" t="s">
        <v>670</v>
      </c>
      <c r="E83" s="28" t="s">
        <v>56</v>
      </c>
      <c r="F83" s="28" t="s">
        <v>671</v>
      </c>
      <c r="G83" s="55">
        <v>9</v>
      </c>
      <c r="H83" s="28" t="s">
        <v>672</v>
      </c>
      <c r="I83" s="95" t="s">
        <v>78</v>
      </c>
      <c r="J83" s="28" t="s">
        <v>673</v>
      </c>
      <c r="K83" s="95" t="s">
        <v>78</v>
      </c>
      <c r="L83" s="28"/>
      <c r="M83" s="28"/>
      <c r="N83" s="28" t="s">
        <v>674</v>
      </c>
      <c r="O83" s="27"/>
      <c r="P83" s="28" t="s">
        <v>54</v>
      </c>
      <c r="Q83" s="28" t="s">
        <v>675</v>
      </c>
      <c r="R83" s="28" t="s">
        <v>676</v>
      </c>
      <c r="S83" s="28">
        <v>22</v>
      </c>
      <c r="T83" s="37">
        <v>45327</v>
      </c>
      <c r="U83" s="38">
        <v>45995</v>
      </c>
      <c r="V83" s="60">
        <v>470667092</v>
      </c>
      <c r="W83" s="60">
        <v>120000000</v>
      </c>
      <c r="X83" s="60">
        <v>350667092</v>
      </c>
      <c r="Y83" s="29"/>
      <c r="Z83" s="30"/>
      <c r="AA83" s="31"/>
      <c r="AB83" s="32"/>
      <c r="AC83" s="33"/>
      <c r="AD83" s="34"/>
      <c r="AE83" s="34"/>
      <c r="AF83" s="34"/>
      <c r="AG83" s="27"/>
      <c r="AH83" s="34"/>
      <c r="AI83" s="27"/>
      <c r="AJ83" s="48"/>
      <c r="AK83" s="27"/>
      <c r="AL83" s="27"/>
      <c r="AM83" s="28" t="s">
        <v>677</v>
      </c>
      <c r="AN83" s="27"/>
      <c r="AO83" s="27"/>
      <c r="AP83" s="27"/>
      <c r="AQ83" s="35"/>
      <c r="AR83" s="27"/>
      <c r="AS83" s="27"/>
      <c r="AT83" s="35"/>
      <c r="AU83" s="27"/>
      <c r="AV83" s="27"/>
      <c r="AW83" s="35"/>
      <c r="AX83" s="27"/>
      <c r="AY83" s="27"/>
      <c r="AZ83" s="35"/>
      <c r="BA83" s="27"/>
      <c r="BB83" s="27"/>
      <c r="BC83" s="43"/>
      <c r="BD83" s="27"/>
      <c r="BE83" s="27"/>
      <c r="BF83" s="43"/>
      <c r="BG83" s="27"/>
      <c r="BH83" s="27"/>
      <c r="BI83" s="27"/>
      <c r="BJ83" s="27"/>
      <c r="BK83" s="27"/>
      <c r="BL83" s="27"/>
      <c r="BM83" s="27"/>
      <c r="BN83" s="27"/>
      <c r="BO83" s="27"/>
      <c r="BP83" s="27"/>
      <c r="BQ83" s="27"/>
      <c r="BR83" s="27"/>
      <c r="BS83" s="27"/>
      <c r="BT83" s="27"/>
      <c r="BU83" s="27"/>
      <c r="BV83" s="27"/>
      <c r="BW83" s="27"/>
      <c r="BX83" s="27"/>
      <c r="BY83" s="27"/>
      <c r="BZ83" s="36"/>
      <c r="CA83" s="36"/>
      <c r="CB83" s="36"/>
      <c r="CC83" s="36"/>
      <c r="CD83" s="36"/>
      <c r="CE83" s="36"/>
      <c r="CF83" s="36"/>
      <c r="CG83" s="36"/>
      <c r="CH83" s="36"/>
      <c r="CI83" s="36"/>
      <c r="CJ83" s="36"/>
      <c r="CK83" s="36"/>
      <c r="CL83" s="36"/>
      <c r="CM83" s="36"/>
    </row>
    <row r="84" spans="1:91" ht="108.75" customHeight="1" x14ac:dyDescent="0.2">
      <c r="A84" s="28" t="s">
        <v>59</v>
      </c>
      <c r="B84" s="28" t="s">
        <v>678</v>
      </c>
      <c r="C84" s="28">
        <v>2024</v>
      </c>
      <c r="D84" s="28" t="s">
        <v>679</v>
      </c>
      <c r="E84" s="28" t="s">
        <v>52</v>
      </c>
      <c r="F84" s="28" t="s">
        <v>680</v>
      </c>
      <c r="G84" s="55">
        <v>4</v>
      </c>
      <c r="H84" s="28" t="s">
        <v>681</v>
      </c>
      <c r="I84" s="95" t="s">
        <v>75</v>
      </c>
      <c r="J84" s="28"/>
      <c r="K84" s="95"/>
      <c r="L84" s="28"/>
      <c r="M84" s="96"/>
      <c r="N84" s="28" t="s">
        <v>682</v>
      </c>
      <c r="O84" s="27"/>
      <c r="P84" s="28" t="s">
        <v>54</v>
      </c>
      <c r="Q84" s="28" t="s">
        <v>683</v>
      </c>
      <c r="R84" s="28" t="s">
        <v>684</v>
      </c>
      <c r="S84" s="28">
        <v>11</v>
      </c>
      <c r="T84" s="37">
        <v>45327</v>
      </c>
      <c r="U84" s="38">
        <v>45677</v>
      </c>
      <c r="V84" s="60" t="s">
        <v>685</v>
      </c>
      <c r="W84" s="60">
        <v>0</v>
      </c>
      <c r="X84" s="60">
        <v>12582240</v>
      </c>
      <c r="Y84" s="29"/>
      <c r="Z84" s="30"/>
      <c r="AA84" s="31"/>
      <c r="AB84" s="32"/>
      <c r="AC84" s="33"/>
      <c r="AD84" s="34"/>
      <c r="AE84" s="34"/>
      <c r="AF84" s="34"/>
      <c r="AG84" s="27"/>
      <c r="AH84" s="34"/>
      <c r="AI84" s="27"/>
      <c r="AJ84" s="48"/>
      <c r="AK84" s="27"/>
      <c r="AL84" s="28"/>
      <c r="AM84" s="28" t="s">
        <v>686</v>
      </c>
      <c r="AN84" s="27"/>
      <c r="AO84" s="27"/>
      <c r="AP84" s="27"/>
      <c r="AQ84" s="35"/>
      <c r="AR84" s="27"/>
      <c r="AS84" s="27"/>
      <c r="AT84" s="35"/>
      <c r="AU84" s="27"/>
      <c r="AV84" s="27"/>
      <c r="AW84" s="35"/>
      <c r="AX84" s="27"/>
      <c r="AY84" s="27"/>
      <c r="AZ84" s="35"/>
      <c r="BA84" s="27"/>
      <c r="BB84" s="27"/>
      <c r="BC84" s="43"/>
      <c r="BD84" s="27"/>
      <c r="BE84" s="27"/>
      <c r="BF84" s="43"/>
      <c r="BG84" s="27"/>
      <c r="BH84" s="27"/>
      <c r="BI84" s="27"/>
      <c r="BJ84" s="27"/>
      <c r="BK84" s="27"/>
      <c r="BL84" s="27"/>
      <c r="BM84" s="27"/>
      <c r="BN84" s="27"/>
      <c r="BO84" s="27"/>
      <c r="BP84" s="27"/>
      <c r="BQ84" s="27"/>
      <c r="BR84" s="27"/>
      <c r="BS84" s="27"/>
      <c r="BT84" s="27"/>
      <c r="BU84" s="27"/>
      <c r="BV84" s="27"/>
      <c r="BW84" s="27"/>
      <c r="BX84" s="27"/>
      <c r="BY84" s="27"/>
      <c r="BZ84" s="36"/>
      <c r="CA84" s="36"/>
      <c r="CB84" s="36"/>
      <c r="CC84" s="36"/>
      <c r="CD84" s="36"/>
      <c r="CE84" s="36"/>
      <c r="CF84" s="36"/>
      <c r="CG84" s="36"/>
      <c r="CH84" s="36"/>
      <c r="CI84" s="36"/>
      <c r="CJ84" s="36"/>
      <c r="CK84" s="36"/>
      <c r="CL84" s="36"/>
      <c r="CM84" s="36"/>
    </row>
    <row r="85" spans="1:91" ht="108.75" customHeight="1" x14ac:dyDescent="0.2">
      <c r="A85" s="28" t="s">
        <v>59</v>
      </c>
      <c r="B85" s="28" t="s">
        <v>687</v>
      </c>
      <c r="C85" s="28">
        <v>2024</v>
      </c>
      <c r="D85" s="28" t="s">
        <v>688</v>
      </c>
      <c r="E85" s="28" t="s">
        <v>52</v>
      </c>
      <c r="F85" s="28" t="s">
        <v>689</v>
      </c>
      <c r="G85" s="55">
        <v>8</v>
      </c>
      <c r="H85" s="28" t="s">
        <v>690</v>
      </c>
      <c r="I85" s="95" t="s">
        <v>90</v>
      </c>
      <c r="J85" s="28"/>
      <c r="K85" s="95"/>
      <c r="L85" s="28"/>
      <c r="M85" s="96"/>
      <c r="N85" s="28" t="s">
        <v>691</v>
      </c>
      <c r="O85" s="27"/>
      <c r="P85" s="28" t="s">
        <v>54</v>
      </c>
      <c r="Q85" s="28" t="s">
        <v>692</v>
      </c>
      <c r="R85" s="28" t="s">
        <v>693</v>
      </c>
      <c r="S85" s="28">
        <v>11</v>
      </c>
      <c r="T85" s="37">
        <v>45327</v>
      </c>
      <c r="U85" s="38">
        <v>45677</v>
      </c>
      <c r="V85" s="60">
        <v>43988624</v>
      </c>
      <c r="W85" s="60">
        <v>0</v>
      </c>
      <c r="X85" s="60">
        <v>43988624</v>
      </c>
      <c r="Y85" s="29"/>
      <c r="Z85" s="30"/>
      <c r="AA85" s="31"/>
      <c r="AB85" s="32"/>
      <c r="AC85" s="33"/>
      <c r="AD85" s="34"/>
      <c r="AE85" s="34"/>
      <c r="AF85" s="34"/>
      <c r="AG85" s="27"/>
      <c r="AH85" s="34"/>
      <c r="AI85" s="27"/>
      <c r="AJ85" s="48"/>
      <c r="AK85" s="27"/>
      <c r="AL85" s="28"/>
      <c r="AM85" s="28" t="s">
        <v>694</v>
      </c>
      <c r="AN85" s="27"/>
      <c r="AO85" s="27"/>
      <c r="AP85" s="27"/>
      <c r="AQ85" s="35"/>
      <c r="AR85" s="27"/>
      <c r="AS85" s="27"/>
      <c r="AT85" s="35"/>
      <c r="AU85" s="27"/>
      <c r="AV85" s="27"/>
      <c r="AW85" s="35"/>
      <c r="AX85" s="27"/>
      <c r="AY85" s="27"/>
      <c r="AZ85" s="35"/>
      <c r="BA85" s="27"/>
      <c r="BB85" s="27"/>
      <c r="BC85" s="43"/>
      <c r="BD85" s="27"/>
      <c r="BE85" s="27"/>
      <c r="BF85" s="43"/>
      <c r="BG85" s="27"/>
      <c r="BH85" s="27"/>
      <c r="BI85" s="27"/>
      <c r="BJ85" s="27"/>
      <c r="BK85" s="27"/>
      <c r="BL85" s="27"/>
      <c r="BM85" s="27"/>
      <c r="BN85" s="27"/>
      <c r="BO85" s="27"/>
      <c r="BP85" s="27"/>
      <c r="BQ85" s="27"/>
      <c r="BR85" s="27"/>
      <c r="BS85" s="27"/>
      <c r="BT85" s="27"/>
      <c r="BU85" s="27"/>
      <c r="BV85" s="27"/>
      <c r="BW85" s="27"/>
      <c r="BX85" s="27"/>
      <c r="BY85" s="27"/>
      <c r="BZ85" s="36"/>
      <c r="CA85" s="36"/>
      <c r="CB85" s="36"/>
      <c r="CC85" s="36"/>
      <c r="CD85" s="36"/>
      <c r="CE85" s="36"/>
      <c r="CF85" s="36"/>
      <c r="CG85" s="36"/>
      <c r="CH85" s="36"/>
      <c r="CI85" s="36"/>
      <c r="CJ85" s="36"/>
      <c r="CK85" s="36"/>
      <c r="CL85" s="36"/>
      <c r="CM85" s="36"/>
    </row>
    <row r="86" spans="1:91" ht="108.75" customHeight="1" x14ac:dyDescent="0.2">
      <c r="A86" s="28" t="s">
        <v>59</v>
      </c>
      <c r="B86" s="28" t="s">
        <v>695</v>
      </c>
      <c r="C86" s="28">
        <v>2024</v>
      </c>
      <c r="D86" s="28" t="s">
        <v>696</v>
      </c>
      <c r="E86" s="28" t="s">
        <v>56</v>
      </c>
      <c r="F86" s="28" t="s">
        <v>697</v>
      </c>
      <c r="G86" s="55">
        <v>10</v>
      </c>
      <c r="H86" s="28" t="s">
        <v>698</v>
      </c>
      <c r="I86" s="95" t="s">
        <v>107</v>
      </c>
      <c r="J86" s="28" t="s">
        <v>699</v>
      </c>
      <c r="K86" s="95" t="s">
        <v>700</v>
      </c>
      <c r="L86" s="28"/>
      <c r="M86" s="96"/>
      <c r="N86" s="28" t="s">
        <v>701</v>
      </c>
      <c r="O86" s="27"/>
      <c r="P86" s="28" t="s">
        <v>54</v>
      </c>
      <c r="Q86" s="28" t="s">
        <v>556</v>
      </c>
      <c r="R86" s="28" t="s">
        <v>702</v>
      </c>
      <c r="S86" s="28">
        <v>11</v>
      </c>
      <c r="T86" s="37">
        <v>45327</v>
      </c>
      <c r="U86" s="38">
        <v>45677</v>
      </c>
      <c r="V86" s="60">
        <v>71847336</v>
      </c>
      <c r="W86" s="60">
        <v>0</v>
      </c>
      <c r="X86" s="60">
        <v>71847336</v>
      </c>
      <c r="Y86" s="29"/>
      <c r="Z86" s="30"/>
      <c r="AA86" s="31"/>
      <c r="AB86" s="32"/>
      <c r="AC86" s="33"/>
      <c r="AD86" s="34"/>
      <c r="AE86" s="34"/>
      <c r="AF86" s="34"/>
      <c r="AG86" s="27"/>
      <c r="AH86" s="34"/>
      <c r="AI86" s="27"/>
      <c r="AJ86" s="48"/>
      <c r="AK86" s="27"/>
      <c r="AL86" s="28"/>
      <c r="AM86" s="28" t="s">
        <v>703</v>
      </c>
      <c r="AN86" s="27"/>
      <c r="AO86" s="27"/>
      <c r="AP86" s="27"/>
      <c r="AQ86" s="35"/>
      <c r="AR86" s="27"/>
      <c r="AS86" s="27"/>
      <c r="AT86" s="35"/>
      <c r="AU86" s="27"/>
      <c r="AV86" s="27"/>
      <c r="AW86" s="35"/>
      <c r="AX86" s="27"/>
      <c r="AY86" s="27"/>
      <c r="AZ86" s="35"/>
      <c r="BA86" s="27"/>
      <c r="BB86" s="27"/>
      <c r="BC86" s="43"/>
      <c r="BD86" s="27"/>
      <c r="BE86" s="27"/>
      <c r="BF86" s="43"/>
      <c r="BG86" s="27"/>
      <c r="BH86" s="27"/>
      <c r="BI86" s="27"/>
      <c r="BJ86" s="27"/>
      <c r="BK86" s="27"/>
      <c r="BL86" s="27"/>
      <c r="BM86" s="27"/>
      <c r="BN86" s="27"/>
      <c r="BO86" s="27"/>
      <c r="BP86" s="27"/>
      <c r="BQ86" s="27"/>
      <c r="BR86" s="27"/>
      <c r="BS86" s="27"/>
      <c r="BT86" s="27"/>
      <c r="BU86" s="27"/>
      <c r="BV86" s="27"/>
      <c r="BW86" s="27"/>
      <c r="BX86" s="27"/>
      <c r="BY86" s="27"/>
      <c r="BZ86" s="36"/>
      <c r="CA86" s="36"/>
      <c r="CB86" s="36"/>
      <c r="CC86" s="36"/>
      <c r="CD86" s="36"/>
      <c r="CE86" s="36"/>
      <c r="CF86" s="36"/>
      <c r="CG86" s="36"/>
      <c r="CH86" s="36"/>
      <c r="CI86" s="36"/>
      <c r="CJ86" s="36"/>
      <c r="CK86" s="36"/>
      <c r="CL86" s="36"/>
      <c r="CM86" s="36"/>
    </row>
    <row r="87" spans="1:91" ht="108.75" customHeight="1" x14ac:dyDescent="0.2">
      <c r="A87" s="28" t="s">
        <v>59</v>
      </c>
      <c r="B87" s="28" t="s">
        <v>704</v>
      </c>
      <c r="C87" s="28">
        <v>2024</v>
      </c>
      <c r="D87" s="28" t="s">
        <v>705</v>
      </c>
      <c r="E87" s="28" t="s">
        <v>56</v>
      </c>
      <c r="F87" s="28" t="s">
        <v>706</v>
      </c>
      <c r="G87" s="55">
        <v>14</v>
      </c>
      <c r="H87" s="28" t="s">
        <v>707</v>
      </c>
      <c r="I87" s="95" t="s">
        <v>90</v>
      </c>
      <c r="J87" s="28" t="s">
        <v>566</v>
      </c>
      <c r="K87" s="95" t="s">
        <v>83</v>
      </c>
      <c r="L87" s="28"/>
      <c r="M87" s="96"/>
      <c r="N87" s="28" t="s">
        <v>708</v>
      </c>
      <c r="O87" s="27"/>
      <c r="P87" s="28" t="s">
        <v>54</v>
      </c>
      <c r="Q87" s="28" t="s">
        <v>709</v>
      </c>
      <c r="R87" s="28" t="s">
        <v>710</v>
      </c>
      <c r="S87" s="28">
        <v>11</v>
      </c>
      <c r="T87" s="37">
        <v>45327</v>
      </c>
      <c r="U87" s="38">
        <v>45677</v>
      </c>
      <c r="V87" s="60">
        <v>68822072</v>
      </c>
      <c r="W87" s="60">
        <v>0</v>
      </c>
      <c r="X87" s="60">
        <v>68822072</v>
      </c>
      <c r="Y87" s="29"/>
      <c r="Z87" s="30"/>
      <c r="AA87" s="31"/>
      <c r="AB87" s="32"/>
      <c r="AC87" s="33"/>
      <c r="AD87" s="34"/>
      <c r="AE87" s="34"/>
      <c r="AF87" s="34"/>
      <c r="AG87" s="27"/>
      <c r="AH87" s="34"/>
      <c r="AI87" s="27"/>
      <c r="AJ87" s="48"/>
      <c r="AK87" s="27"/>
      <c r="AL87" s="28"/>
      <c r="AM87" s="28" t="s">
        <v>711</v>
      </c>
      <c r="AN87" s="27"/>
      <c r="AO87" s="27"/>
      <c r="AP87" s="27"/>
      <c r="AQ87" s="35"/>
      <c r="AR87" s="27"/>
      <c r="AS87" s="27"/>
      <c r="AT87" s="35"/>
      <c r="AU87" s="27"/>
      <c r="AV87" s="27"/>
      <c r="AW87" s="35"/>
      <c r="AX87" s="27"/>
      <c r="AY87" s="27"/>
      <c r="AZ87" s="35"/>
      <c r="BA87" s="27"/>
      <c r="BB87" s="27"/>
      <c r="BC87" s="43"/>
      <c r="BD87" s="27"/>
      <c r="BE87" s="27"/>
      <c r="BF87" s="43"/>
      <c r="BG87" s="27"/>
      <c r="BH87" s="27"/>
      <c r="BI87" s="27"/>
      <c r="BJ87" s="27"/>
      <c r="BK87" s="27"/>
      <c r="BL87" s="27"/>
      <c r="BM87" s="27"/>
      <c r="BN87" s="27"/>
      <c r="BO87" s="27"/>
      <c r="BP87" s="27"/>
      <c r="BQ87" s="27"/>
      <c r="BR87" s="27"/>
      <c r="BS87" s="27"/>
      <c r="BT87" s="27"/>
      <c r="BU87" s="27"/>
      <c r="BV87" s="27"/>
      <c r="BW87" s="27"/>
      <c r="BX87" s="27"/>
      <c r="BY87" s="27"/>
      <c r="BZ87" s="36"/>
      <c r="CA87" s="36"/>
      <c r="CB87" s="36"/>
      <c r="CC87" s="36"/>
      <c r="CD87" s="36"/>
      <c r="CE87" s="36"/>
      <c r="CF87" s="36"/>
      <c r="CG87" s="36"/>
      <c r="CH87" s="36"/>
      <c r="CI87" s="36"/>
      <c r="CJ87" s="36"/>
      <c r="CK87" s="36"/>
      <c r="CL87" s="36"/>
      <c r="CM87" s="36"/>
    </row>
    <row r="88" spans="1:91" ht="108.75" customHeight="1" x14ac:dyDescent="0.2">
      <c r="A88" s="28" t="s">
        <v>59</v>
      </c>
      <c r="B88" s="28" t="s">
        <v>712</v>
      </c>
      <c r="C88" s="28">
        <v>2024</v>
      </c>
      <c r="D88" s="28" t="s">
        <v>713</v>
      </c>
      <c r="E88" s="28" t="s">
        <v>56</v>
      </c>
      <c r="F88" s="28" t="s">
        <v>714</v>
      </c>
      <c r="G88" s="55">
        <v>10</v>
      </c>
      <c r="H88" s="28" t="s">
        <v>715</v>
      </c>
      <c r="I88" s="95" t="s">
        <v>78</v>
      </c>
      <c r="J88" s="28" t="s">
        <v>716</v>
      </c>
      <c r="K88" s="95" t="s">
        <v>70</v>
      </c>
      <c r="L88" s="28"/>
      <c r="M88" s="96"/>
      <c r="N88" s="28" t="s">
        <v>717</v>
      </c>
      <c r="O88" s="27"/>
      <c r="P88" s="28" t="s">
        <v>54</v>
      </c>
      <c r="Q88" s="28" t="s">
        <v>718</v>
      </c>
      <c r="R88" s="28" t="s">
        <v>719</v>
      </c>
      <c r="S88" s="28">
        <v>11</v>
      </c>
      <c r="T88" s="37">
        <v>45327</v>
      </c>
      <c r="U88" s="38">
        <v>45677</v>
      </c>
      <c r="V88" s="60">
        <v>25969460</v>
      </c>
      <c r="W88" s="60">
        <v>0</v>
      </c>
      <c r="X88" s="60">
        <v>25969460</v>
      </c>
      <c r="Y88" s="29"/>
      <c r="Z88" s="30"/>
      <c r="AA88" s="31"/>
      <c r="AB88" s="32"/>
      <c r="AC88" s="33"/>
      <c r="AD88" s="34"/>
      <c r="AE88" s="34"/>
      <c r="AF88" s="34"/>
      <c r="AG88" s="27"/>
      <c r="AH88" s="34"/>
      <c r="AI88" s="27"/>
      <c r="AJ88" s="48"/>
      <c r="AK88" s="27"/>
      <c r="AL88" s="28"/>
      <c r="AM88" s="28" t="s">
        <v>720</v>
      </c>
      <c r="AN88" s="27"/>
      <c r="AO88" s="27"/>
      <c r="AP88" s="27"/>
      <c r="AQ88" s="35"/>
      <c r="AR88" s="27"/>
      <c r="AS88" s="27"/>
      <c r="AT88" s="35"/>
      <c r="AU88" s="27"/>
      <c r="AV88" s="27"/>
      <c r="AW88" s="35"/>
      <c r="AX88" s="27"/>
      <c r="AY88" s="27"/>
      <c r="AZ88" s="35"/>
      <c r="BA88" s="27"/>
      <c r="BB88" s="27"/>
      <c r="BC88" s="43"/>
      <c r="BD88" s="27"/>
      <c r="BE88" s="27"/>
      <c r="BF88" s="43"/>
      <c r="BG88" s="27"/>
      <c r="BH88" s="27"/>
      <c r="BI88" s="27"/>
      <c r="BJ88" s="27"/>
      <c r="BK88" s="27"/>
      <c r="BL88" s="27"/>
      <c r="BM88" s="27"/>
      <c r="BN88" s="27"/>
      <c r="BO88" s="27"/>
      <c r="BP88" s="27"/>
      <c r="BQ88" s="27"/>
      <c r="BR88" s="27"/>
      <c r="BS88" s="27"/>
      <c r="BT88" s="27"/>
      <c r="BU88" s="27"/>
      <c r="BV88" s="27"/>
      <c r="BW88" s="27"/>
      <c r="BX88" s="27"/>
      <c r="BY88" s="27"/>
      <c r="BZ88" s="36"/>
      <c r="CA88" s="36"/>
      <c r="CB88" s="36"/>
      <c r="CC88" s="36"/>
      <c r="CD88" s="36"/>
      <c r="CE88" s="36"/>
      <c r="CF88" s="36"/>
      <c r="CG88" s="36"/>
      <c r="CH88" s="36"/>
      <c r="CI88" s="36"/>
      <c r="CJ88" s="36"/>
      <c r="CK88" s="36"/>
      <c r="CL88" s="36"/>
      <c r="CM88" s="36"/>
    </row>
    <row r="89" spans="1:91" ht="108.75" customHeight="1" x14ac:dyDescent="0.2">
      <c r="A89" s="28" t="s">
        <v>59</v>
      </c>
      <c r="B89" s="28" t="s">
        <v>721</v>
      </c>
      <c r="C89" s="28">
        <v>2024</v>
      </c>
      <c r="D89" s="28" t="s">
        <v>722</v>
      </c>
      <c r="E89" s="28" t="s">
        <v>52</v>
      </c>
      <c r="F89" s="28" t="s">
        <v>723</v>
      </c>
      <c r="G89" s="55">
        <v>8</v>
      </c>
      <c r="H89" s="28" t="s">
        <v>724</v>
      </c>
      <c r="I89" s="95" t="s">
        <v>107</v>
      </c>
      <c r="J89" s="28" t="s">
        <v>725</v>
      </c>
      <c r="K89" s="95" t="s">
        <v>78</v>
      </c>
      <c r="L89" s="28"/>
      <c r="M89" s="96"/>
      <c r="N89" s="28" t="s">
        <v>726</v>
      </c>
      <c r="O89" s="27"/>
      <c r="P89" s="28" t="s">
        <v>54</v>
      </c>
      <c r="Q89" s="28" t="s">
        <v>727</v>
      </c>
      <c r="R89" s="28" t="s">
        <v>728</v>
      </c>
      <c r="S89" s="28">
        <v>11</v>
      </c>
      <c r="T89" s="37">
        <v>45327</v>
      </c>
      <c r="U89" s="38">
        <v>45677</v>
      </c>
      <c r="V89" s="60">
        <v>35296562</v>
      </c>
      <c r="W89" s="60">
        <v>0</v>
      </c>
      <c r="X89" s="60">
        <v>35296562</v>
      </c>
      <c r="Y89" s="29"/>
      <c r="Z89" s="30"/>
      <c r="AA89" s="31"/>
      <c r="AB89" s="32"/>
      <c r="AC89" s="33"/>
      <c r="AD89" s="34"/>
      <c r="AE89" s="34"/>
      <c r="AF89" s="34"/>
      <c r="AG89" s="27"/>
      <c r="AH89" s="34"/>
      <c r="AI89" s="27"/>
      <c r="AJ89" s="48"/>
      <c r="AK89" s="27"/>
      <c r="AL89" s="28"/>
      <c r="AM89" s="28" t="s">
        <v>729</v>
      </c>
      <c r="AN89" s="27"/>
      <c r="AO89" s="27"/>
      <c r="AP89" s="27"/>
      <c r="AQ89" s="35"/>
      <c r="AR89" s="27"/>
      <c r="AS89" s="27"/>
      <c r="AT89" s="35"/>
      <c r="AU89" s="27"/>
      <c r="AV89" s="27"/>
      <c r="AW89" s="35"/>
      <c r="AX89" s="27"/>
      <c r="AY89" s="27"/>
      <c r="AZ89" s="35"/>
      <c r="BA89" s="27"/>
      <c r="BB89" s="27"/>
      <c r="BC89" s="43"/>
      <c r="BD89" s="27"/>
      <c r="BE89" s="27"/>
      <c r="BF89" s="43"/>
      <c r="BG89" s="27"/>
      <c r="BH89" s="27"/>
      <c r="BI89" s="27"/>
      <c r="BJ89" s="27"/>
      <c r="BK89" s="27"/>
      <c r="BL89" s="27"/>
      <c r="BM89" s="27"/>
      <c r="BN89" s="27"/>
      <c r="BO89" s="27"/>
      <c r="BP89" s="27"/>
      <c r="BQ89" s="27"/>
      <c r="BR89" s="27"/>
      <c r="BS89" s="27"/>
      <c r="BT89" s="27"/>
      <c r="BU89" s="27"/>
      <c r="BV89" s="27"/>
      <c r="BW89" s="27"/>
      <c r="BX89" s="27"/>
      <c r="BY89" s="27"/>
      <c r="BZ89" s="36"/>
      <c r="CA89" s="36"/>
      <c r="CB89" s="36"/>
      <c r="CC89" s="36"/>
      <c r="CD89" s="36"/>
      <c r="CE89" s="36"/>
      <c r="CF89" s="36"/>
      <c r="CG89" s="36"/>
      <c r="CH89" s="36"/>
      <c r="CI89" s="36"/>
      <c r="CJ89" s="36"/>
      <c r="CK89" s="36"/>
      <c r="CL89" s="36"/>
      <c r="CM89" s="36"/>
    </row>
    <row r="90" spans="1:91" ht="108.75" customHeight="1" x14ac:dyDescent="0.2">
      <c r="A90" s="28" t="s">
        <v>118</v>
      </c>
      <c r="B90" s="28" t="s">
        <v>730</v>
      </c>
      <c r="C90" s="28">
        <v>2024</v>
      </c>
      <c r="D90" s="28" t="s">
        <v>731</v>
      </c>
      <c r="E90" s="28" t="s">
        <v>52</v>
      </c>
      <c r="F90" s="28" t="s">
        <v>732</v>
      </c>
      <c r="G90" s="55">
        <v>8</v>
      </c>
      <c r="H90" s="28" t="s">
        <v>733</v>
      </c>
      <c r="I90" s="95" t="s">
        <v>78</v>
      </c>
      <c r="J90" s="28" t="s">
        <v>734</v>
      </c>
      <c r="K90" s="95" t="s">
        <v>78</v>
      </c>
      <c r="L90" s="28"/>
      <c r="M90" s="96"/>
      <c r="N90" s="28" t="s">
        <v>735</v>
      </c>
      <c r="O90" s="27"/>
      <c r="P90" s="28" t="s">
        <v>54</v>
      </c>
      <c r="Q90" s="28" t="s">
        <v>468</v>
      </c>
      <c r="R90" s="28" t="s">
        <v>736</v>
      </c>
      <c r="S90" s="28">
        <v>11</v>
      </c>
      <c r="T90" s="37">
        <v>45327</v>
      </c>
      <c r="U90" s="38">
        <v>45677</v>
      </c>
      <c r="V90" s="60">
        <v>40276944</v>
      </c>
      <c r="W90" s="60">
        <v>0</v>
      </c>
      <c r="X90" s="60">
        <v>40276944</v>
      </c>
      <c r="Y90" s="29"/>
      <c r="Z90" s="30"/>
      <c r="AA90" s="31"/>
      <c r="AB90" s="32"/>
      <c r="AC90" s="33"/>
      <c r="AD90" s="34"/>
      <c r="AE90" s="34"/>
      <c r="AF90" s="34"/>
      <c r="AG90" s="27"/>
      <c r="AH90" s="34"/>
      <c r="AI90" s="27"/>
      <c r="AJ90" s="48"/>
      <c r="AK90" s="27"/>
      <c r="AL90" s="28"/>
      <c r="AM90" s="28" t="s">
        <v>737</v>
      </c>
      <c r="AN90" s="27"/>
      <c r="AO90" s="27"/>
      <c r="AP90" s="27"/>
      <c r="AQ90" s="35"/>
      <c r="AR90" s="27"/>
      <c r="AS90" s="27"/>
      <c r="AT90" s="35"/>
      <c r="AU90" s="27"/>
      <c r="AV90" s="27"/>
      <c r="AW90" s="35"/>
      <c r="AX90" s="27"/>
      <c r="AY90" s="27"/>
      <c r="AZ90" s="35"/>
      <c r="BA90" s="27"/>
      <c r="BB90" s="27"/>
      <c r="BC90" s="43"/>
      <c r="BD90" s="27"/>
      <c r="BE90" s="27"/>
      <c r="BF90" s="43"/>
      <c r="BG90" s="27"/>
      <c r="BH90" s="27"/>
      <c r="BI90" s="27"/>
      <c r="BJ90" s="27"/>
      <c r="BK90" s="27"/>
      <c r="BL90" s="27"/>
      <c r="BM90" s="27"/>
      <c r="BN90" s="27"/>
      <c r="BO90" s="27"/>
      <c r="BP90" s="27"/>
      <c r="BQ90" s="27"/>
      <c r="BR90" s="27"/>
      <c r="BS90" s="27"/>
      <c r="BT90" s="27"/>
      <c r="BU90" s="27"/>
      <c r="BV90" s="27"/>
      <c r="BW90" s="27"/>
      <c r="BX90" s="27"/>
      <c r="BY90" s="27"/>
      <c r="BZ90" s="36"/>
      <c r="CA90" s="36"/>
      <c r="CB90" s="36"/>
      <c r="CC90" s="36"/>
      <c r="CD90" s="36"/>
      <c r="CE90" s="36"/>
      <c r="CF90" s="36"/>
      <c r="CG90" s="36"/>
      <c r="CH90" s="36"/>
      <c r="CI90" s="36"/>
      <c r="CJ90" s="36"/>
      <c r="CK90" s="36"/>
      <c r="CL90" s="36"/>
      <c r="CM90" s="36"/>
    </row>
    <row r="91" spans="1:91" ht="108.75" customHeight="1" x14ac:dyDescent="0.2">
      <c r="A91" s="28" t="s">
        <v>118</v>
      </c>
      <c r="B91" s="28" t="s">
        <v>738</v>
      </c>
      <c r="C91" s="28">
        <v>2024</v>
      </c>
      <c r="D91" s="28" t="s">
        <v>739</v>
      </c>
      <c r="E91" s="28" t="s">
        <v>56</v>
      </c>
      <c r="F91" s="28" t="s">
        <v>450</v>
      </c>
      <c r="G91" s="55">
        <v>10</v>
      </c>
      <c r="H91" s="28" t="s">
        <v>740</v>
      </c>
      <c r="I91" s="95" t="s">
        <v>70</v>
      </c>
      <c r="J91" s="28" t="s">
        <v>465</v>
      </c>
      <c r="K91" s="95" t="s">
        <v>78</v>
      </c>
      <c r="L91" s="28"/>
      <c r="M91" s="96"/>
      <c r="N91" s="28" t="s">
        <v>741</v>
      </c>
      <c r="O91" s="27"/>
      <c r="P91" s="28" t="s">
        <v>54</v>
      </c>
      <c r="Q91" s="28" t="s">
        <v>468</v>
      </c>
      <c r="R91" s="28" t="s">
        <v>742</v>
      </c>
      <c r="S91" s="28">
        <v>11</v>
      </c>
      <c r="T91" s="37">
        <v>45327</v>
      </c>
      <c r="U91" s="38">
        <v>45677</v>
      </c>
      <c r="V91" s="60">
        <v>64517288</v>
      </c>
      <c r="W91" s="60">
        <v>0</v>
      </c>
      <c r="X91" s="60">
        <v>64517288</v>
      </c>
      <c r="Y91" s="29"/>
      <c r="Z91" s="30"/>
      <c r="AA91" s="31"/>
      <c r="AB91" s="32"/>
      <c r="AC91" s="33"/>
      <c r="AD91" s="34"/>
      <c r="AE91" s="34"/>
      <c r="AF91" s="34"/>
      <c r="AG91" s="27"/>
      <c r="AH91" s="34"/>
      <c r="AI91" s="27"/>
      <c r="AJ91" s="48"/>
      <c r="AK91" s="27"/>
      <c r="AL91" s="28"/>
      <c r="AM91" s="28" t="s">
        <v>743</v>
      </c>
      <c r="AN91" s="27"/>
      <c r="AO91" s="27"/>
      <c r="AP91" s="27"/>
      <c r="AQ91" s="35"/>
      <c r="AR91" s="27"/>
      <c r="AS91" s="27"/>
      <c r="AT91" s="35"/>
      <c r="AU91" s="27"/>
      <c r="AV91" s="27"/>
      <c r="AW91" s="35"/>
      <c r="AX91" s="27"/>
      <c r="AY91" s="27"/>
      <c r="AZ91" s="35"/>
      <c r="BA91" s="27"/>
      <c r="BB91" s="27"/>
      <c r="BC91" s="43"/>
      <c r="BD91" s="27"/>
      <c r="BE91" s="27"/>
      <c r="BF91" s="43"/>
      <c r="BG91" s="27"/>
      <c r="BH91" s="27"/>
      <c r="BI91" s="27"/>
      <c r="BJ91" s="27"/>
      <c r="BK91" s="27"/>
      <c r="BL91" s="27"/>
      <c r="BM91" s="27"/>
      <c r="BN91" s="27"/>
      <c r="BO91" s="27"/>
      <c r="BP91" s="27"/>
      <c r="BQ91" s="27"/>
      <c r="BR91" s="27"/>
      <c r="BS91" s="27"/>
      <c r="BT91" s="27"/>
      <c r="BU91" s="27"/>
      <c r="BV91" s="27"/>
      <c r="BW91" s="27"/>
      <c r="BX91" s="27"/>
      <c r="BY91" s="27"/>
      <c r="BZ91" s="36"/>
      <c r="CA91" s="36"/>
      <c r="CB91" s="36"/>
      <c r="CC91" s="36"/>
      <c r="CD91" s="36"/>
      <c r="CE91" s="36"/>
      <c r="CF91" s="36"/>
      <c r="CG91" s="36"/>
      <c r="CH91" s="36"/>
      <c r="CI91" s="36"/>
      <c r="CJ91" s="36"/>
      <c r="CK91" s="36"/>
      <c r="CL91" s="36"/>
      <c r="CM91" s="36"/>
    </row>
    <row r="92" spans="1:91" ht="108.75" customHeight="1" x14ac:dyDescent="0.2">
      <c r="A92" s="28" t="s">
        <v>118</v>
      </c>
      <c r="B92" s="28" t="s">
        <v>744</v>
      </c>
      <c r="C92" s="28">
        <v>2024</v>
      </c>
      <c r="D92" s="28" t="s">
        <v>745</v>
      </c>
      <c r="E92" s="28" t="s">
        <v>52</v>
      </c>
      <c r="F92" s="28" t="s">
        <v>125</v>
      </c>
      <c r="G92" s="55">
        <v>9</v>
      </c>
      <c r="H92" s="28" t="s">
        <v>746</v>
      </c>
      <c r="I92" s="95" t="s">
        <v>70</v>
      </c>
      <c r="J92" s="28" t="s">
        <v>747</v>
      </c>
      <c r="K92" s="95" t="s">
        <v>586</v>
      </c>
      <c r="L92" s="28" t="s">
        <v>748</v>
      </c>
      <c r="M92" s="96" t="s">
        <v>78</v>
      </c>
      <c r="N92" s="28" t="s">
        <v>749</v>
      </c>
      <c r="O92" s="27"/>
      <c r="P92" s="28" t="s">
        <v>54</v>
      </c>
      <c r="Q92" s="28" t="s">
        <v>468</v>
      </c>
      <c r="R92" s="28" t="s">
        <v>750</v>
      </c>
      <c r="S92" s="28">
        <v>11</v>
      </c>
      <c r="T92" s="37">
        <v>45327</v>
      </c>
      <c r="U92" s="38">
        <v>45677</v>
      </c>
      <c r="V92" s="60">
        <v>23283515</v>
      </c>
      <c r="W92" s="60">
        <v>0</v>
      </c>
      <c r="X92" s="60">
        <v>23283515</v>
      </c>
      <c r="Y92" s="29"/>
      <c r="Z92" s="30"/>
      <c r="AA92" s="31"/>
      <c r="AB92" s="32"/>
      <c r="AC92" s="33"/>
      <c r="AD92" s="34"/>
      <c r="AE92" s="34"/>
      <c r="AF92" s="34"/>
      <c r="AG92" s="27"/>
      <c r="AH92" s="34"/>
      <c r="AI92" s="27"/>
      <c r="AJ92" s="48"/>
      <c r="AK92" s="27"/>
      <c r="AL92" s="28"/>
      <c r="AM92" s="28" t="s">
        <v>751</v>
      </c>
      <c r="AN92" s="27"/>
      <c r="AO92" s="27"/>
      <c r="AP92" s="27"/>
      <c r="AQ92" s="35"/>
      <c r="AR92" s="27"/>
      <c r="AS92" s="27"/>
      <c r="AT92" s="35"/>
      <c r="AU92" s="27"/>
      <c r="AV92" s="27"/>
      <c r="AW92" s="35"/>
      <c r="AX92" s="27"/>
      <c r="AY92" s="27"/>
      <c r="AZ92" s="35"/>
      <c r="BA92" s="27"/>
      <c r="BB92" s="27"/>
      <c r="BC92" s="43"/>
      <c r="BD92" s="27"/>
      <c r="BE92" s="27"/>
      <c r="BF92" s="43"/>
      <c r="BG92" s="27"/>
      <c r="BH92" s="27"/>
      <c r="BI92" s="27"/>
      <c r="BJ92" s="27"/>
      <c r="BK92" s="27"/>
      <c r="BL92" s="27"/>
      <c r="BM92" s="27"/>
      <c r="BN92" s="27"/>
      <c r="BO92" s="27"/>
      <c r="BP92" s="27"/>
      <c r="BQ92" s="27"/>
      <c r="BR92" s="27"/>
      <c r="BS92" s="27"/>
      <c r="BT92" s="27"/>
      <c r="BU92" s="27"/>
      <c r="BV92" s="27"/>
      <c r="BW92" s="27"/>
      <c r="BX92" s="27"/>
      <c r="BY92" s="27"/>
      <c r="BZ92" s="36"/>
      <c r="CA92" s="36"/>
      <c r="CB92" s="36"/>
      <c r="CC92" s="36"/>
      <c r="CD92" s="36"/>
      <c r="CE92" s="36"/>
      <c r="CF92" s="36"/>
      <c r="CG92" s="36"/>
      <c r="CH92" s="36"/>
      <c r="CI92" s="36"/>
      <c r="CJ92" s="36"/>
      <c r="CK92" s="36"/>
      <c r="CL92" s="36"/>
      <c r="CM92" s="36"/>
    </row>
    <row r="93" spans="1:91" ht="108.75" customHeight="1" x14ac:dyDescent="0.2">
      <c r="A93" s="28" t="s">
        <v>118</v>
      </c>
      <c r="B93" s="28" t="s">
        <v>752</v>
      </c>
      <c r="C93" s="28">
        <v>2024</v>
      </c>
      <c r="D93" s="28" t="s">
        <v>753</v>
      </c>
      <c r="E93" s="28" t="s">
        <v>52</v>
      </c>
      <c r="F93" s="28" t="s">
        <v>754</v>
      </c>
      <c r="G93" s="55">
        <v>10</v>
      </c>
      <c r="H93" s="28" t="s">
        <v>755</v>
      </c>
      <c r="I93" s="95" t="s">
        <v>70</v>
      </c>
      <c r="J93" s="28"/>
      <c r="K93" s="95"/>
      <c r="L93" s="28"/>
      <c r="M93" s="96"/>
      <c r="N93" s="28" t="s">
        <v>756</v>
      </c>
      <c r="O93" s="27"/>
      <c r="P93" s="28" t="s">
        <v>54</v>
      </c>
      <c r="Q93" s="28" t="s">
        <v>127</v>
      </c>
      <c r="R93" s="28" t="s">
        <v>757</v>
      </c>
      <c r="S93" s="28">
        <v>11</v>
      </c>
      <c r="T93" s="37">
        <v>45327</v>
      </c>
      <c r="U93" s="38">
        <v>45677</v>
      </c>
      <c r="V93" s="60">
        <v>11657160</v>
      </c>
      <c r="W93" s="60">
        <v>0</v>
      </c>
      <c r="X93" s="60">
        <v>11657160</v>
      </c>
      <c r="Y93" s="29"/>
      <c r="Z93" s="30"/>
      <c r="AA93" s="31"/>
      <c r="AB93" s="32"/>
      <c r="AC93" s="33"/>
      <c r="AD93" s="34"/>
      <c r="AE93" s="34"/>
      <c r="AF93" s="34"/>
      <c r="AG93" s="27"/>
      <c r="AH93" s="34"/>
      <c r="AI93" s="27"/>
      <c r="AJ93" s="48"/>
      <c r="AK93" s="27"/>
      <c r="AL93" s="28"/>
      <c r="AM93" s="28" t="s">
        <v>758</v>
      </c>
      <c r="AN93" s="27"/>
      <c r="AO93" s="27"/>
      <c r="AP93" s="27"/>
      <c r="AQ93" s="35"/>
      <c r="AR93" s="27"/>
      <c r="AS93" s="27"/>
      <c r="AT93" s="35"/>
      <c r="AU93" s="27"/>
      <c r="AV93" s="27"/>
      <c r="AW93" s="35"/>
      <c r="AX93" s="27"/>
      <c r="AY93" s="27"/>
      <c r="AZ93" s="35"/>
      <c r="BA93" s="27"/>
      <c r="BB93" s="27"/>
      <c r="BC93" s="43"/>
      <c r="BD93" s="27"/>
      <c r="BE93" s="27"/>
      <c r="BF93" s="43"/>
      <c r="BG93" s="27"/>
      <c r="BH93" s="27"/>
      <c r="BI93" s="27"/>
      <c r="BJ93" s="27"/>
      <c r="BK93" s="27"/>
      <c r="BL93" s="27"/>
      <c r="BM93" s="27"/>
      <c r="BN93" s="27"/>
      <c r="BO93" s="27"/>
      <c r="BP93" s="27"/>
      <c r="BQ93" s="27"/>
      <c r="BR93" s="27"/>
      <c r="BS93" s="27"/>
      <c r="BT93" s="27"/>
      <c r="BU93" s="27"/>
      <c r="BV93" s="27"/>
      <c r="BW93" s="27"/>
      <c r="BX93" s="27"/>
      <c r="BY93" s="27"/>
      <c r="BZ93" s="36"/>
      <c r="CA93" s="36"/>
      <c r="CB93" s="36"/>
      <c r="CC93" s="36"/>
      <c r="CD93" s="36"/>
      <c r="CE93" s="36"/>
      <c r="CF93" s="36"/>
      <c r="CG93" s="36"/>
      <c r="CH93" s="36"/>
      <c r="CI93" s="36"/>
      <c r="CJ93" s="36"/>
      <c r="CK93" s="36"/>
      <c r="CL93" s="36"/>
      <c r="CM93" s="36"/>
    </row>
    <row r="94" spans="1:91" ht="108.75" customHeight="1" x14ac:dyDescent="0.2">
      <c r="A94" s="28" t="s">
        <v>64</v>
      </c>
      <c r="B94" s="28" t="s">
        <v>759</v>
      </c>
      <c r="C94" s="28">
        <v>2024</v>
      </c>
      <c r="D94" s="28" t="s">
        <v>760</v>
      </c>
      <c r="E94" s="28" t="s">
        <v>56</v>
      </c>
      <c r="F94" s="28" t="s">
        <v>114</v>
      </c>
      <c r="G94" s="55">
        <v>13</v>
      </c>
      <c r="H94" s="28" t="s">
        <v>761</v>
      </c>
      <c r="I94" s="95" t="s">
        <v>75</v>
      </c>
      <c r="J94" s="28"/>
      <c r="K94" s="95"/>
      <c r="L94" s="28"/>
      <c r="M94" s="96"/>
      <c r="N94" s="28" t="s">
        <v>762</v>
      </c>
      <c r="O94" s="27"/>
      <c r="P94" s="28" t="s">
        <v>54</v>
      </c>
      <c r="Q94" s="28" t="s">
        <v>763</v>
      </c>
      <c r="R94" s="28" t="s">
        <v>764</v>
      </c>
      <c r="S94" s="28">
        <v>11</v>
      </c>
      <c r="T94" s="37">
        <v>45327</v>
      </c>
      <c r="U94" s="38">
        <v>45677</v>
      </c>
      <c r="V94" s="60">
        <v>56817648</v>
      </c>
      <c r="W94" s="60">
        <v>0</v>
      </c>
      <c r="X94" s="60">
        <v>56817648</v>
      </c>
      <c r="Y94" s="29"/>
      <c r="Z94" s="30"/>
      <c r="AA94" s="31"/>
      <c r="AB94" s="32"/>
      <c r="AC94" s="33"/>
      <c r="AD94" s="34"/>
      <c r="AE94" s="34"/>
      <c r="AF94" s="34"/>
      <c r="AG94" s="27"/>
      <c r="AH94" s="34"/>
      <c r="AI94" s="27"/>
      <c r="AJ94" s="48"/>
      <c r="AK94" s="27"/>
      <c r="AL94" s="28"/>
      <c r="AM94" s="28" t="s">
        <v>765</v>
      </c>
      <c r="AN94" s="27"/>
      <c r="AO94" s="27"/>
      <c r="AP94" s="27"/>
      <c r="AQ94" s="35"/>
      <c r="AR94" s="27"/>
      <c r="AS94" s="27"/>
      <c r="AT94" s="35"/>
      <c r="AU94" s="27"/>
      <c r="AV94" s="27"/>
      <c r="AW94" s="35"/>
      <c r="AX94" s="27"/>
      <c r="AY94" s="27"/>
      <c r="AZ94" s="35"/>
      <c r="BA94" s="27"/>
      <c r="BB94" s="27"/>
      <c r="BC94" s="43"/>
      <c r="BD94" s="27"/>
      <c r="BE94" s="27"/>
      <c r="BF94" s="43"/>
      <c r="BG94" s="27"/>
      <c r="BH94" s="27"/>
      <c r="BI94" s="27"/>
      <c r="BJ94" s="27"/>
      <c r="BK94" s="27"/>
      <c r="BL94" s="27"/>
      <c r="BM94" s="27"/>
      <c r="BN94" s="27"/>
      <c r="BO94" s="27"/>
      <c r="BP94" s="27"/>
      <c r="BQ94" s="27"/>
      <c r="BR94" s="27"/>
      <c r="BS94" s="27"/>
      <c r="BT94" s="27"/>
      <c r="BU94" s="27"/>
      <c r="BV94" s="27"/>
      <c r="BW94" s="27"/>
      <c r="BX94" s="27"/>
      <c r="BY94" s="27"/>
      <c r="BZ94" s="36"/>
      <c r="CA94" s="36"/>
      <c r="CB94" s="36"/>
      <c r="CC94" s="36"/>
      <c r="CD94" s="36"/>
      <c r="CE94" s="36"/>
      <c r="CF94" s="36"/>
      <c r="CG94" s="36"/>
      <c r="CH94" s="36"/>
      <c r="CI94" s="36"/>
      <c r="CJ94" s="36"/>
      <c r="CK94" s="36"/>
      <c r="CL94" s="36"/>
      <c r="CM94" s="36"/>
    </row>
    <row r="95" spans="1:91" ht="108.75" customHeight="1" x14ac:dyDescent="0.2">
      <c r="A95" s="28" t="s">
        <v>64</v>
      </c>
      <c r="B95" s="28" t="s">
        <v>766</v>
      </c>
      <c r="C95" s="28">
        <v>2024</v>
      </c>
      <c r="D95" s="28" t="s">
        <v>767</v>
      </c>
      <c r="E95" s="28" t="s">
        <v>56</v>
      </c>
      <c r="F95" s="28" t="s">
        <v>115</v>
      </c>
      <c r="G95" s="55">
        <v>15</v>
      </c>
      <c r="H95" s="28" t="s">
        <v>117</v>
      </c>
      <c r="I95" s="95" t="s">
        <v>90</v>
      </c>
      <c r="J95" s="28"/>
      <c r="K95" s="95"/>
      <c r="L95" s="28"/>
      <c r="M95" s="96"/>
      <c r="N95" s="28" t="s">
        <v>116</v>
      </c>
      <c r="O95" s="27"/>
      <c r="P95" s="28" t="s">
        <v>54</v>
      </c>
      <c r="Q95" s="28" t="s">
        <v>216</v>
      </c>
      <c r="R95" s="28" t="s">
        <v>768</v>
      </c>
      <c r="S95" s="28">
        <v>11</v>
      </c>
      <c r="T95" s="37">
        <v>45327</v>
      </c>
      <c r="U95" s="38">
        <v>45677</v>
      </c>
      <c r="V95" s="60">
        <v>47930400</v>
      </c>
      <c r="W95" s="60">
        <v>0</v>
      </c>
      <c r="X95" s="60">
        <v>47930400</v>
      </c>
      <c r="Y95" s="29"/>
      <c r="Z95" s="30"/>
      <c r="AA95" s="31"/>
      <c r="AB95" s="32"/>
      <c r="AC95" s="33"/>
      <c r="AD95" s="34"/>
      <c r="AE95" s="34"/>
      <c r="AF95" s="34"/>
      <c r="AG95" s="27"/>
      <c r="AH95" s="34"/>
      <c r="AI95" s="27"/>
      <c r="AJ95" s="48"/>
      <c r="AK95" s="27"/>
      <c r="AL95" s="28"/>
      <c r="AM95" s="28" t="s">
        <v>769</v>
      </c>
      <c r="AN95" s="27"/>
      <c r="AO95" s="27"/>
      <c r="AP95" s="27"/>
      <c r="AQ95" s="35"/>
      <c r="AR95" s="27"/>
      <c r="AS95" s="27"/>
      <c r="AT95" s="35"/>
      <c r="AU95" s="27"/>
      <c r="AV95" s="27"/>
      <c r="AW95" s="35"/>
      <c r="AX95" s="27"/>
      <c r="AY95" s="27"/>
      <c r="AZ95" s="35"/>
      <c r="BA95" s="27"/>
      <c r="BB95" s="27"/>
      <c r="BC95" s="43"/>
      <c r="BD95" s="27"/>
      <c r="BE95" s="27"/>
      <c r="BF95" s="43"/>
      <c r="BG95" s="27"/>
      <c r="BH95" s="27"/>
      <c r="BI95" s="27"/>
      <c r="BJ95" s="27"/>
      <c r="BK95" s="27"/>
      <c r="BL95" s="27"/>
      <c r="BM95" s="27"/>
      <c r="BN95" s="27"/>
      <c r="BO95" s="27"/>
      <c r="BP95" s="27"/>
      <c r="BQ95" s="27"/>
      <c r="BR95" s="27"/>
      <c r="BS95" s="27"/>
      <c r="BT95" s="27"/>
      <c r="BU95" s="27"/>
      <c r="BV95" s="27"/>
      <c r="BW95" s="27"/>
      <c r="BX95" s="27"/>
      <c r="BY95" s="27"/>
      <c r="BZ95" s="36"/>
      <c r="CA95" s="36"/>
      <c r="CB95" s="36"/>
      <c r="CC95" s="36"/>
      <c r="CD95" s="36"/>
      <c r="CE95" s="36"/>
      <c r="CF95" s="36"/>
      <c r="CG95" s="36"/>
      <c r="CH95" s="36"/>
      <c r="CI95" s="36"/>
      <c r="CJ95" s="36"/>
      <c r="CK95" s="36"/>
      <c r="CL95" s="36"/>
      <c r="CM95" s="36"/>
    </row>
  </sheetData>
  <autoFilter ref="A1:BX95" xr:uid="{00000000-0009-0000-0000-000000000000}"/>
  <sortState ref="A2:CM706">
    <sortCondition ref="AJ2:AJ706"/>
  </sortState>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5"/>
  <sheetViews>
    <sheetView tabSelected="1" workbookViewId="0">
      <selection activeCell="B7" sqref="B7"/>
    </sheetView>
  </sheetViews>
  <sheetFormatPr baseColWidth="10" defaultRowHeight="12.75" x14ac:dyDescent="0.2"/>
  <cols>
    <col min="1" max="1" width="4" style="117" bestFit="1" customWidth="1"/>
    <col min="2" max="2" width="63" style="137" customWidth="1"/>
    <col min="3" max="3" width="15.28515625" customWidth="1"/>
  </cols>
  <sheetData>
    <row r="1" spans="1:3" ht="26.25" thickBot="1" x14ac:dyDescent="0.25">
      <c r="A1" s="126" t="s">
        <v>776</v>
      </c>
      <c r="B1" s="125" t="s">
        <v>785</v>
      </c>
      <c r="C1" s="127" t="s">
        <v>783</v>
      </c>
    </row>
    <row r="2" spans="1:3" x14ac:dyDescent="0.2">
      <c r="A2" s="116">
        <v>1</v>
      </c>
      <c r="B2" s="130" t="s">
        <v>575</v>
      </c>
      <c r="C2" s="118">
        <v>86063292</v>
      </c>
    </row>
    <row r="3" spans="1:3" x14ac:dyDescent="0.2">
      <c r="A3" s="122">
        <v>2</v>
      </c>
      <c r="B3" s="130" t="s">
        <v>426</v>
      </c>
      <c r="C3" s="118">
        <v>93115030</v>
      </c>
    </row>
    <row r="4" spans="1:3" x14ac:dyDescent="0.2">
      <c r="A4" s="122">
        <v>3</v>
      </c>
      <c r="B4" s="131" t="s">
        <v>117</v>
      </c>
      <c r="C4" s="118">
        <v>80791707</v>
      </c>
    </row>
    <row r="5" spans="1:3" x14ac:dyDescent="0.2">
      <c r="A5" s="116">
        <v>4</v>
      </c>
      <c r="B5" s="131" t="s">
        <v>105</v>
      </c>
      <c r="C5" s="118">
        <v>7368406</v>
      </c>
    </row>
    <row r="6" spans="1:3" x14ac:dyDescent="0.2">
      <c r="A6" s="122">
        <v>5</v>
      </c>
      <c r="B6" s="130" t="s">
        <v>120</v>
      </c>
      <c r="C6" s="118">
        <v>40387972</v>
      </c>
    </row>
    <row r="7" spans="1:3" x14ac:dyDescent="0.2">
      <c r="A7" s="116">
        <v>6</v>
      </c>
      <c r="B7" s="131" t="s">
        <v>88</v>
      </c>
      <c r="C7" s="118">
        <v>30732125</v>
      </c>
    </row>
    <row r="8" spans="1:3" x14ac:dyDescent="0.2">
      <c r="A8" s="122">
        <v>7</v>
      </c>
      <c r="B8" s="131" t="s">
        <v>60</v>
      </c>
      <c r="C8" s="118">
        <v>52426112</v>
      </c>
    </row>
    <row r="9" spans="1:3" x14ac:dyDescent="0.2">
      <c r="A9" s="122">
        <v>8</v>
      </c>
      <c r="B9" s="131" t="s">
        <v>664</v>
      </c>
      <c r="C9" s="118">
        <v>74184838</v>
      </c>
    </row>
    <row r="10" spans="1:3" x14ac:dyDescent="0.2">
      <c r="A10" s="116">
        <v>9</v>
      </c>
      <c r="B10" s="131" t="s">
        <v>92</v>
      </c>
      <c r="C10" s="118">
        <v>86078374</v>
      </c>
    </row>
    <row r="11" spans="1:3" x14ac:dyDescent="0.2">
      <c r="A11" s="122">
        <v>10</v>
      </c>
      <c r="B11" s="131" t="s">
        <v>560</v>
      </c>
      <c r="C11" s="118">
        <v>1094240664</v>
      </c>
    </row>
    <row r="12" spans="1:3" x14ac:dyDescent="0.2">
      <c r="A12" s="116">
        <v>11</v>
      </c>
      <c r="B12" s="131" t="s">
        <v>181</v>
      </c>
      <c r="C12" s="118">
        <v>43547677</v>
      </c>
    </row>
    <row r="13" spans="1:3" x14ac:dyDescent="0.2">
      <c r="A13" s="122">
        <v>12</v>
      </c>
      <c r="B13" s="131" t="s">
        <v>657</v>
      </c>
      <c r="C13" s="118">
        <v>37749905</v>
      </c>
    </row>
    <row r="14" spans="1:3" x14ac:dyDescent="0.2">
      <c r="A14" s="122">
        <v>13</v>
      </c>
      <c r="B14" s="131" t="s">
        <v>725</v>
      </c>
      <c r="C14" s="118">
        <v>17344399</v>
      </c>
    </row>
    <row r="15" spans="1:3" x14ac:dyDescent="0.2">
      <c r="A15" s="116">
        <v>14</v>
      </c>
      <c r="B15" s="130" t="s">
        <v>486</v>
      </c>
      <c r="C15" s="121">
        <v>52961152</v>
      </c>
    </row>
    <row r="16" spans="1:3" x14ac:dyDescent="0.2">
      <c r="A16" s="122">
        <v>15</v>
      </c>
      <c r="B16" s="131" t="s">
        <v>613</v>
      </c>
      <c r="C16" s="118">
        <v>86070616</v>
      </c>
    </row>
    <row r="17" spans="1:3" x14ac:dyDescent="0.2">
      <c r="A17" s="116">
        <v>16</v>
      </c>
      <c r="B17" s="131" t="s">
        <v>215</v>
      </c>
      <c r="C17" s="118">
        <v>1057030585</v>
      </c>
    </row>
    <row r="18" spans="1:3" x14ac:dyDescent="0.2">
      <c r="A18" s="122">
        <v>17</v>
      </c>
      <c r="B18" s="131" t="s">
        <v>681</v>
      </c>
      <c r="C18" s="118">
        <v>39520562</v>
      </c>
    </row>
    <row r="19" spans="1:3" x14ac:dyDescent="0.2">
      <c r="A19" s="122">
        <v>18</v>
      </c>
      <c r="B19" s="131" t="s">
        <v>152</v>
      </c>
      <c r="C19" s="118">
        <v>21233546</v>
      </c>
    </row>
    <row r="20" spans="1:3" x14ac:dyDescent="0.2">
      <c r="A20" s="116">
        <v>19</v>
      </c>
      <c r="B20" s="131" t="s">
        <v>746</v>
      </c>
      <c r="C20" s="118">
        <v>40376490</v>
      </c>
    </row>
    <row r="21" spans="1:3" x14ac:dyDescent="0.2">
      <c r="A21" s="122">
        <v>20</v>
      </c>
      <c r="B21" s="131" t="s">
        <v>493</v>
      </c>
      <c r="C21" s="118">
        <v>40392874</v>
      </c>
    </row>
    <row r="22" spans="1:3" x14ac:dyDescent="0.2">
      <c r="A22" s="116">
        <v>21</v>
      </c>
      <c r="B22" s="132" t="s">
        <v>593</v>
      </c>
      <c r="C22" s="118">
        <v>40444380</v>
      </c>
    </row>
    <row r="23" spans="1:3" x14ac:dyDescent="0.2">
      <c r="A23" s="122">
        <v>22</v>
      </c>
      <c r="B23" s="131" t="s">
        <v>566</v>
      </c>
      <c r="C23" s="118">
        <v>1032381384</v>
      </c>
    </row>
    <row r="24" spans="1:3" x14ac:dyDescent="0.2">
      <c r="A24" s="122">
        <v>23</v>
      </c>
      <c r="B24" s="131" t="s">
        <v>715</v>
      </c>
      <c r="C24" s="118">
        <v>40185186</v>
      </c>
    </row>
    <row r="25" spans="1:3" x14ac:dyDescent="0.2">
      <c r="A25" s="116">
        <v>24</v>
      </c>
      <c r="B25" s="131" t="s">
        <v>671</v>
      </c>
      <c r="C25" s="118">
        <v>86075143</v>
      </c>
    </row>
    <row r="26" spans="1:3" x14ac:dyDescent="0.2">
      <c r="A26" s="122">
        <v>25</v>
      </c>
      <c r="B26" s="131" t="s">
        <v>732</v>
      </c>
      <c r="C26" s="118">
        <v>1115720466</v>
      </c>
    </row>
    <row r="27" spans="1:3" x14ac:dyDescent="0.2">
      <c r="A27" s="116">
        <v>26</v>
      </c>
      <c r="B27" s="133" t="s">
        <v>771</v>
      </c>
      <c r="C27" s="118">
        <v>1121843630</v>
      </c>
    </row>
    <row r="28" spans="1:3" x14ac:dyDescent="0.2">
      <c r="A28" s="122">
        <v>27</v>
      </c>
      <c r="B28" s="130" t="s">
        <v>520</v>
      </c>
      <c r="C28" s="120">
        <v>17413048</v>
      </c>
    </row>
    <row r="29" spans="1:3" x14ac:dyDescent="0.2">
      <c r="A29" s="122">
        <v>28</v>
      </c>
      <c r="B29" s="131" t="s">
        <v>128</v>
      </c>
      <c r="C29" s="118">
        <v>40376746</v>
      </c>
    </row>
    <row r="30" spans="1:3" x14ac:dyDescent="0.2">
      <c r="A30" s="116">
        <v>29</v>
      </c>
      <c r="B30" s="130" t="s">
        <v>770</v>
      </c>
      <c r="C30" s="118">
        <v>1085251985</v>
      </c>
    </row>
    <row r="31" spans="1:3" x14ac:dyDescent="0.2">
      <c r="A31" s="122">
        <v>30</v>
      </c>
      <c r="B31" s="131" t="s">
        <v>716</v>
      </c>
      <c r="C31" s="118">
        <v>86011807</v>
      </c>
    </row>
    <row r="32" spans="1:3" x14ac:dyDescent="0.2">
      <c r="A32" s="116">
        <v>31</v>
      </c>
      <c r="B32" s="131" t="s">
        <v>724</v>
      </c>
      <c r="C32" s="118">
        <v>86065075</v>
      </c>
    </row>
    <row r="33" spans="1:3" x14ac:dyDescent="0.2">
      <c r="A33" s="122">
        <v>32</v>
      </c>
      <c r="B33" s="131" t="s">
        <v>167</v>
      </c>
      <c r="C33" s="118">
        <v>79721653</v>
      </c>
    </row>
    <row r="34" spans="1:3" x14ac:dyDescent="0.2">
      <c r="A34" s="122">
        <v>33</v>
      </c>
      <c r="B34" s="130" t="s">
        <v>115</v>
      </c>
      <c r="C34" s="118">
        <v>91521190</v>
      </c>
    </row>
    <row r="35" spans="1:3" x14ac:dyDescent="0.2">
      <c r="A35" s="116">
        <v>34</v>
      </c>
      <c r="B35" s="131" t="s">
        <v>485</v>
      </c>
      <c r="C35" s="118">
        <v>40377808</v>
      </c>
    </row>
    <row r="36" spans="1:3" x14ac:dyDescent="0.2">
      <c r="A36" s="122">
        <v>35</v>
      </c>
      <c r="B36" s="131" t="s">
        <v>533</v>
      </c>
      <c r="C36" s="118">
        <v>80664128</v>
      </c>
    </row>
    <row r="37" spans="1:3" x14ac:dyDescent="0.2">
      <c r="A37" s="116">
        <v>36</v>
      </c>
      <c r="B37" s="130" t="s">
        <v>772</v>
      </c>
      <c r="C37" s="118">
        <v>17333495</v>
      </c>
    </row>
    <row r="38" spans="1:3" x14ac:dyDescent="0.2">
      <c r="A38" s="122">
        <v>37</v>
      </c>
      <c r="B38" s="131" t="s">
        <v>160</v>
      </c>
      <c r="C38" s="118">
        <v>1121841693</v>
      </c>
    </row>
    <row r="39" spans="1:3" x14ac:dyDescent="0.2">
      <c r="A39" s="122">
        <v>38</v>
      </c>
      <c r="B39" s="130" t="s">
        <v>112</v>
      </c>
      <c r="C39" s="118">
        <v>79685462</v>
      </c>
    </row>
    <row r="40" spans="1:3" x14ac:dyDescent="0.2">
      <c r="A40" s="116">
        <v>39</v>
      </c>
      <c r="B40" s="131" t="s">
        <v>697</v>
      </c>
      <c r="C40" s="118">
        <v>86064919</v>
      </c>
    </row>
    <row r="41" spans="1:3" x14ac:dyDescent="0.2">
      <c r="A41" s="122">
        <v>40</v>
      </c>
      <c r="B41" s="130" t="s">
        <v>774</v>
      </c>
      <c r="C41" s="118">
        <v>30083074</v>
      </c>
    </row>
    <row r="42" spans="1:3" x14ac:dyDescent="0.2">
      <c r="A42" s="116">
        <v>41</v>
      </c>
      <c r="B42" s="131" t="s">
        <v>99</v>
      </c>
      <c r="C42" s="118">
        <v>80716253</v>
      </c>
    </row>
    <row r="43" spans="1:3" x14ac:dyDescent="0.2">
      <c r="A43" s="122">
        <v>42</v>
      </c>
      <c r="B43" s="131" t="s">
        <v>680</v>
      </c>
      <c r="C43" s="118">
        <v>14136616</v>
      </c>
    </row>
    <row r="44" spans="1:3" x14ac:dyDescent="0.2">
      <c r="A44" s="122">
        <v>43</v>
      </c>
      <c r="B44" s="131" t="s">
        <v>554</v>
      </c>
      <c r="C44" s="118">
        <v>17344504</v>
      </c>
    </row>
    <row r="45" spans="1:3" x14ac:dyDescent="0.2">
      <c r="A45" s="116">
        <v>44</v>
      </c>
      <c r="B45" s="131" t="s">
        <v>87</v>
      </c>
      <c r="C45" s="118">
        <v>3231027</v>
      </c>
    </row>
    <row r="46" spans="1:3" x14ac:dyDescent="0.2">
      <c r="A46" s="122">
        <v>45</v>
      </c>
      <c r="B46" s="131" t="s">
        <v>239</v>
      </c>
      <c r="C46" s="118">
        <v>11039064</v>
      </c>
    </row>
    <row r="47" spans="1:3" x14ac:dyDescent="0.2">
      <c r="A47" s="116">
        <v>46</v>
      </c>
      <c r="B47" s="131" t="s">
        <v>649</v>
      </c>
      <c r="C47" s="118">
        <v>17349469</v>
      </c>
    </row>
    <row r="48" spans="1:3" x14ac:dyDescent="0.2">
      <c r="A48" s="122">
        <v>47</v>
      </c>
      <c r="B48" s="131" t="s">
        <v>113</v>
      </c>
      <c r="C48" s="118">
        <v>17337478</v>
      </c>
    </row>
    <row r="49" spans="1:3" x14ac:dyDescent="0.2">
      <c r="A49" s="122">
        <v>48</v>
      </c>
      <c r="B49" s="131" t="s">
        <v>94</v>
      </c>
      <c r="C49" s="118">
        <v>86084362</v>
      </c>
    </row>
    <row r="50" spans="1:3" x14ac:dyDescent="0.2">
      <c r="A50" s="116">
        <v>49</v>
      </c>
      <c r="B50" s="131" t="s">
        <v>393</v>
      </c>
      <c r="C50" s="118">
        <v>7169912</v>
      </c>
    </row>
    <row r="51" spans="1:3" x14ac:dyDescent="0.2">
      <c r="A51" s="122">
        <v>50</v>
      </c>
      <c r="B51" s="131" t="s">
        <v>76</v>
      </c>
      <c r="C51" s="118">
        <v>40375396</v>
      </c>
    </row>
    <row r="52" spans="1:3" x14ac:dyDescent="0.2">
      <c r="A52" s="116">
        <v>51</v>
      </c>
      <c r="B52" s="130" t="s">
        <v>585</v>
      </c>
      <c r="C52" s="118">
        <v>1018409741</v>
      </c>
    </row>
    <row r="53" spans="1:3" x14ac:dyDescent="0.2">
      <c r="A53" s="122">
        <v>52</v>
      </c>
      <c r="B53" s="131" t="s">
        <v>656</v>
      </c>
      <c r="C53" s="118">
        <v>35261381</v>
      </c>
    </row>
    <row r="54" spans="1:3" x14ac:dyDescent="0.2">
      <c r="A54" s="122">
        <v>53</v>
      </c>
      <c r="B54" s="131" t="s">
        <v>553</v>
      </c>
      <c r="C54" s="118">
        <v>1121839635</v>
      </c>
    </row>
    <row r="55" spans="1:3" x14ac:dyDescent="0.2">
      <c r="A55" s="116">
        <v>54</v>
      </c>
      <c r="B55" s="130" t="s">
        <v>775</v>
      </c>
      <c r="C55" s="118">
        <v>52780658</v>
      </c>
    </row>
    <row r="56" spans="1:3" x14ac:dyDescent="0.2">
      <c r="A56" s="122">
        <v>55</v>
      </c>
      <c r="B56" s="131" t="s">
        <v>202</v>
      </c>
      <c r="C56" s="118">
        <v>40438207</v>
      </c>
    </row>
    <row r="57" spans="1:3" x14ac:dyDescent="0.2">
      <c r="A57" s="116">
        <v>56</v>
      </c>
      <c r="B57" s="131" t="s">
        <v>224</v>
      </c>
      <c r="C57" s="118">
        <v>1038102094</v>
      </c>
    </row>
    <row r="58" spans="1:3" x14ac:dyDescent="0.2">
      <c r="A58" s="122">
        <v>57</v>
      </c>
      <c r="B58" s="131" t="s">
        <v>698</v>
      </c>
      <c r="C58" s="118">
        <v>86047328</v>
      </c>
    </row>
    <row r="59" spans="1:3" x14ac:dyDescent="0.2">
      <c r="A59" s="122">
        <v>58</v>
      </c>
      <c r="B59" s="132" t="s">
        <v>689</v>
      </c>
      <c r="C59" s="118">
        <v>7172108</v>
      </c>
    </row>
    <row r="60" spans="1:3" x14ac:dyDescent="0.2">
      <c r="A60" s="116">
        <v>59</v>
      </c>
      <c r="B60" s="131" t="s">
        <v>225</v>
      </c>
      <c r="C60" s="118">
        <v>10966742</v>
      </c>
    </row>
    <row r="61" spans="1:3" x14ac:dyDescent="0.2">
      <c r="A61" s="122">
        <v>60</v>
      </c>
      <c r="B61" s="131" t="s">
        <v>180</v>
      </c>
      <c r="C61" s="118">
        <v>46364626</v>
      </c>
    </row>
    <row r="62" spans="1:3" x14ac:dyDescent="0.2">
      <c r="A62" s="116">
        <v>61</v>
      </c>
      <c r="B62" s="131" t="s">
        <v>754</v>
      </c>
      <c r="C62" s="129">
        <v>1121823875</v>
      </c>
    </row>
    <row r="63" spans="1:3" x14ac:dyDescent="0.2">
      <c r="A63" s="122">
        <v>62</v>
      </c>
      <c r="B63" s="130" t="s">
        <v>747</v>
      </c>
      <c r="C63" s="118">
        <v>40382398</v>
      </c>
    </row>
    <row r="64" spans="1:3" x14ac:dyDescent="0.2">
      <c r="A64" s="122">
        <v>63</v>
      </c>
      <c r="B64" s="131" t="s">
        <v>282</v>
      </c>
      <c r="C64" s="118">
        <v>40331387</v>
      </c>
    </row>
    <row r="65" spans="1:3" x14ac:dyDescent="0.2">
      <c r="A65" s="116">
        <v>64</v>
      </c>
      <c r="B65" s="130" t="s">
        <v>784</v>
      </c>
      <c r="C65" s="118">
        <v>86086203</v>
      </c>
    </row>
    <row r="66" spans="1:3" x14ac:dyDescent="0.2">
      <c r="A66" s="122">
        <v>65</v>
      </c>
      <c r="B66" s="130" t="s">
        <v>526</v>
      </c>
      <c r="C66" s="118">
        <v>1010165078</v>
      </c>
    </row>
    <row r="67" spans="1:3" x14ac:dyDescent="0.2">
      <c r="A67" s="116">
        <v>66</v>
      </c>
      <c r="B67" s="133" t="s">
        <v>114</v>
      </c>
      <c r="C67" s="118">
        <v>40397376</v>
      </c>
    </row>
    <row r="68" spans="1:3" x14ac:dyDescent="0.2">
      <c r="A68" s="122">
        <v>67</v>
      </c>
      <c r="B68" s="130" t="s">
        <v>755</v>
      </c>
      <c r="C68" s="129">
        <v>40375681</v>
      </c>
    </row>
    <row r="69" spans="1:3" x14ac:dyDescent="0.2">
      <c r="A69" s="122">
        <v>68</v>
      </c>
      <c r="B69" s="130" t="s">
        <v>392</v>
      </c>
      <c r="C69" s="118">
        <v>7623009</v>
      </c>
    </row>
    <row r="70" spans="1:3" x14ac:dyDescent="0.2">
      <c r="A70" s="116">
        <v>69</v>
      </c>
      <c r="B70" s="130" t="s">
        <v>637</v>
      </c>
      <c r="C70" s="120">
        <v>79886348</v>
      </c>
    </row>
    <row r="71" spans="1:3" x14ac:dyDescent="0.2">
      <c r="A71" s="122">
        <v>70</v>
      </c>
      <c r="B71" s="130" t="s">
        <v>773</v>
      </c>
      <c r="C71" s="120">
        <v>91475177</v>
      </c>
    </row>
    <row r="72" spans="1:3" x14ac:dyDescent="0.2">
      <c r="A72" s="116">
        <v>71</v>
      </c>
      <c r="B72" s="130" t="s">
        <v>398</v>
      </c>
      <c r="C72" s="118">
        <v>40185906</v>
      </c>
    </row>
    <row r="73" spans="1:3" x14ac:dyDescent="0.2">
      <c r="A73" s="122">
        <v>72</v>
      </c>
      <c r="B73" s="130" t="s">
        <v>476</v>
      </c>
      <c r="C73" s="118">
        <v>40440076</v>
      </c>
    </row>
    <row r="74" spans="1:3" x14ac:dyDescent="0.2">
      <c r="A74" s="116">
        <v>74</v>
      </c>
      <c r="B74" s="133" t="s">
        <v>450</v>
      </c>
      <c r="C74" s="123">
        <v>40187435</v>
      </c>
    </row>
    <row r="75" spans="1:3" x14ac:dyDescent="0.2">
      <c r="A75" s="122">
        <v>75</v>
      </c>
      <c r="B75" s="130" t="s">
        <v>699</v>
      </c>
      <c r="C75" s="120">
        <v>17309975</v>
      </c>
    </row>
    <row r="76" spans="1:3" x14ac:dyDescent="0.2">
      <c r="A76" s="116">
        <v>76</v>
      </c>
      <c r="B76" s="130" t="s">
        <v>100</v>
      </c>
      <c r="C76" s="118">
        <v>79740745</v>
      </c>
    </row>
    <row r="77" spans="1:3" x14ac:dyDescent="0.2">
      <c r="A77" s="122">
        <v>77</v>
      </c>
      <c r="B77" s="131" t="s">
        <v>690</v>
      </c>
      <c r="C77" s="124">
        <v>51977720</v>
      </c>
    </row>
    <row r="78" spans="1:3" x14ac:dyDescent="0.2">
      <c r="A78" s="122">
        <v>78</v>
      </c>
      <c r="B78" s="130" t="s">
        <v>761</v>
      </c>
      <c r="C78" s="118">
        <v>40375884</v>
      </c>
    </row>
    <row r="79" spans="1:3" x14ac:dyDescent="0.2">
      <c r="A79" s="116">
        <v>79</v>
      </c>
      <c r="B79" s="131" t="s">
        <v>740</v>
      </c>
      <c r="C79" s="120">
        <v>86075388</v>
      </c>
    </row>
    <row r="80" spans="1:3" x14ac:dyDescent="0.2">
      <c r="A80" s="122">
        <v>80</v>
      </c>
      <c r="B80" s="132" t="s">
        <v>630</v>
      </c>
      <c r="C80" s="118">
        <v>86000060</v>
      </c>
    </row>
    <row r="81" spans="1:3" x14ac:dyDescent="0.2">
      <c r="A81" s="116">
        <v>81</v>
      </c>
      <c r="B81" s="130" t="s">
        <v>465</v>
      </c>
      <c r="C81" s="120">
        <v>40394482</v>
      </c>
    </row>
    <row r="82" spans="1:3" x14ac:dyDescent="0.2">
      <c r="A82" s="122">
        <v>82</v>
      </c>
      <c r="B82" s="131" t="s">
        <v>79</v>
      </c>
      <c r="C82" s="120">
        <v>19456625</v>
      </c>
    </row>
    <row r="83" spans="1:3" x14ac:dyDescent="0.2">
      <c r="A83" s="122">
        <v>83</v>
      </c>
      <c r="B83" s="130" t="s">
        <v>125</v>
      </c>
      <c r="C83" s="118">
        <v>52666949</v>
      </c>
    </row>
    <row r="84" spans="1:3" x14ac:dyDescent="0.2">
      <c r="A84" s="116">
        <v>84</v>
      </c>
      <c r="B84" s="130" t="s">
        <v>214</v>
      </c>
      <c r="C84" s="118">
        <v>74083038</v>
      </c>
    </row>
    <row r="85" spans="1:3" x14ac:dyDescent="0.2">
      <c r="A85" s="122">
        <v>85</v>
      </c>
      <c r="B85" s="131" t="s">
        <v>97</v>
      </c>
      <c r="C85" s="118">
        <v>23781207</v>
      </c>
    </row>
    <row r="86" spans="1:3" x14ac:dyDescent="0.2">
      <c r="A86" s="116">
        <v>86</v>
      </c>
      <c r="B86" s="131" t="s">
        <v>631</v>
      </c>
      <c r="C86" s="118">
        <v>42690672</v>
      </c>
    </row>
    <row r="87" spans="1:3" x14ac:dyDescent="0.2">
      <c r="A87" s="122">
        <v>87</v>
      </c>
      <c r="B87" s="131" t="s">
        <v>419</v>
      </c>
      <c r="C87" s="118">
        <v>86055214</v>
      </c>
    </row>
    <row r="88" spans="1:3" x14ac:dyDescent="0.2">
      <c r="A88" s="122">
        <v>88</v>
      </c>
      <c r="B88" s="131" t="s">
        <v>477</v>
      </c>
      <c r="C88" s="118">
        <v>40442794</v>
      </c>
    </row>
    <row r="89" spans="1:3" x14ac:dyDescent="0.2">
      <c r="A89" s="128">
        <v>90</v>
      </c>
      <c r="B89" s="131" t="s">
        <v>510</v>
      </c>
      <c r="C89" s="118">
        <v>19386231</v>
      </c>
    </row>
    <row r="90" spans="1:3" x14ac:dyDescent="0.2">
      <c r="A90" s="128">
        <v>91</v>
      </c>
      <c r="B90" s="131" t="s">
        <v>786</v>
      </c>
      <c r="C90" s="118">
        <v>1023869470</v>
      </c>
    </row>
    <row r="91" spans="1:3" x14ac:dyDescent="0.2">
      <c r="A91" s="128">
        <v>92</v>
      </c>
      <c r="B91" s="134" t="s">
        <v>787</v>
      </c>
      <c r="C91" s="118">
        <v>86049858</v>
      </c>
    </row>
    <row r="92" spans="1:3" x14ac:dyDescent="0.2">
      <c r="A92" s="128">
        <v>93</v>
      </c>
      <c r="B92" s="131" t="s">
        <v>788</v>
      </c>
      <c r="C92" s="118">
        <v>1133790178</v>
      </c>
    </row>
    <row r="93" spans="1:3" x14ac:dyDescent="0.2">
      <c r="A93" s="128">
        <v>94</v>
      </c>
      <c r="B93" s="131" t="s">
        <v>789</v>
      </c>
      <c r="C93" s="118">
        <v>1121917252</v>
      </c>
    </row>
    <row r="94" spans="1:3" x14ac:dyDescent="0.2">
      <c r="A94" s="128">
        <v>95</v>
      </c>
      <c r="B94" s="131" t="s">
        <v>790</v>
      </c>
      <c r="C94" s="118">
        <v>1121934066</v>
      </c>
    </row>
    <row r="95" spans="1:3" x14ac:dyDescent="0.2">
      <c r="A95" s="128">
        <v>96</v>
      </c>
      <c r="B95" s="131" t="s">
        <v>791</v>
      </c>
      <c r="C95" s="118">
        <v>1094244623</v>
      </c>
    </row>
    <row r="96" spans="1:3" x14ac:dyDescent="0.2">
      <c r="A96" s="128">
        <v>97</v>
      </c>
      <c r="B96" s="131" t="s">
        <v>792</v>
      </c>
      <c r="C96" s="118">
        <v>1116787658</v>
      </c>
    </row>
    <row r="97" spans="1:3" x14ac:dyDescent="0.2">
      <c r="A97" s="128">
        <v>98</v>
      </c>
      <c r="B97" s="131" t="s">
        <v>793</v>
      </c>
      <c r="C97" s="118">
        <v>40187772</v>
      </c>
    </row>
    <row r="98" spans="1:3" x14ac:dyDescent="0.2">
      <c r="A98" s="128">
        <v>99</v>
      </c>
      <c r="B98" s="131" t="s">
        <v>781</v>
      </c>
      <c r="C98" s="118">
        <v>79314715</v>
      </c>
    </row>
    <row r="99" spans="1:3" x14ac:dyDescent="0.2">
      <c r="A99" s="128">
        <v>100</v>
      </c>
      <c r="B99" s="135" t="s">
        <v>782</v>
      </c>
      <c r="C99" s="119">
        <v>80513723</v>
      </c>
    </row>
    <row r="100" spans="1:3" x14ac:dyDescent="0.2">
      <c r="A100" s="128">
        <v>101</v>
      </c>
      <c r="B100" s="135" t="s">
        <v>777</v>
      </c>
      <c r="C100" s="119">
        <v>36089090</v>
      </c>
    </row>
    <row r="101" spans="1:3" x14ac:dyDescent="0.2">
      <c r="A101" s="128">
        <v>102</v>
      </c>
      <c r="B101" s="135" t="s">
        <v>779</v>
      </c>
      <c r="C101" s="119">
        <v>40367191</v>
      </c>
    </row>
    <row r="102" spans="1:3" x14ac:dyDescent="0.2">
      <c r="A102" s="128">
        <v>103</v>
      </c>
      <c r="B102" s="135" t="s">
        <v>780</v>
      </c>
      <c r="C102" s="119">
        <v>93236604</v>
      </c>
    </row>
    <row r="103" spans="1:3" x14ac:dyDescent="0.2">
      <c r="A103" s="128">
        <v>104</v>
      </c>
      <c r="B103" s="135" t="s">
        <v>778</v>
      </c>
      <c r="C103" s="119">
        <v>86047297</v>
      </c>
    </row>
    <row r="104" spans="1:3" x14ac:dyDescent="0.2">
      <c r="A104" s="128">
        <v>105</v>
      </c>
      <c r="B104" s="136" t="s">
        <v>794</v>
      </c>
      <c r="C104" s="118">
        <v>52518905</v>
      </c>
    </row>
    <row r="105" spans="1:3" x14ac:dyDescent="0.2">
      <c r="A105" s="128">
        <v>106</v>
      </c>
      <c r="B105" s="136" t="s">
        <v>795</v>
      </c>
      <c r="C105" s="118">
        <v>1121891365</v>
      </c>
    </row>
  </sheetData>
  <conditionalFormatting sqref="A1:C104857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Proyectos Internos 2010-2023</vt:lpstr>
      <vt:lpstr>Total Investigadores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VILLALOBOS</dc:creator>
  <cp:lastModifiedBy>Nancy Campos</cp:lastModifiedBy>
  <dcterms:created xsi:type="dcterms:W3CDTF">2022-10-10T19:50:56Z</dcterms:created>
  <dcterms:modified xsi:type="dcterms:W3CDTF">2024-10-15T20:40:37Z</dcterms:modified>
</cp:coreProperties>
</file>